
<file path=[Content_Types].xml><?xml version="1.0" encoding="utf-8"?>
<Types xmlns="http://schemas.openxmlformats.org/package/2006/content-types">
  <Default Extension="bin" ContentType="application/vnd.openxmlformats-officedocument.spreadsheetml.printerSettings"/>
  <Default Extension="docx" ContentType="application/vnd.openxmlformats-officedocument.wordprocessingml.document"/>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pivotTables/pivotTable1.xml" ContentType="application/vnd.openxmlformats-officedocument.spreadsheetml.pivotTable+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pivotTables/pivotTable2.xml" ContentType="application/vnd.openxmlformats-officedocument.spreadsheetml.pivotTable+xml"/>
  <Override PartName="/xl/tables/table4.xml" ContentType="application/vnd.openxmlformats-officedocument.spreadsheetml.table+xml"/>
  <Override PartName="/xl/tables/table5.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pivotTables/pivotTable3.xml" ContentType="application/vnd.openxmlformats-officedocument.spreadsheetml.pivotTable+xml"/>
  <Override PartName="/xl/comments2.xml" ContentType="application/vnd.openxmlformats-officedocument.spreadsheetml.comments+xml"/>
  <Override PartName="/xl/threadedComments/threadedComment2.xml" ContentType="application/vnd.ms-excel.threadedcomments+xml"/>
  <Override PartName="/xl/pivotTables/pivotTable4.xml" ContentType="application/vnd.openxmlformats-officedocument.spreadsheetml.pivotTable+xml"/>
  <Override PartName="/xl/drawings/drawing3.xml" ContentType="application/vnd.openxmlformats-officedocument.drawing+xml"/>
  <Override PartName="/xl/comments3.xml" ContentType="application/vnd.openxmlformats-officedocument.spreadsheetml.comments+xml"/>
  <Override PartName="/xl/threadedComments/threadedComment3.xml" ContentType="application/vnd.ms-excel.threadedcomments+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hidePivotFieldList="1" defaultThemeVersion="166925"/>
  <mc:AlternateContent xmlns:mc="http://schemas.openxmlformats.org/markup-compatibility/2006">
    <mc:Choice Requires="x15">
      <x15ac:absPath xmlns:x15ac="http://schemas.microsoft.com/office/spreadsheetml/2010/11/ac" url="C:\Users\George\Downloads\"/>
    </mc:Choice>
  </mc:AlternateContent>
  <xr:revisionPtr revIDLastSave="0" documentId="8_{D3CD57F3-840B-4CC4-9984-F10056E3EA0E}" xr6:coauthVersionLast="47" xr6:coauthVersionMax="47" xr10:uidLastSave="{00000000-0000-0000-0000-000000000000}"/>
  <bookViews>
    <workbookView xWindow="-120" yWindow="-120" windowWidth="29040" windowHeight="15840" activeTab="1" xr2:uid="{AA2BF1A0-83AE-4597-AA11-BA2BADDAA5FA}"/>
  </bookViews>
  <sheets>
    <sheet name="Report Cover" sheetId="1" r:id="rId1"/>
    <sheet name="Carbon Footprint (22-23)" sheetId="6" r:id="rId2"/>
    <sheet name="Report Summary (Table) (22-23)" sheetId="9" r:id="rId3"/>
    <sheet name="Report Summary (Figure) (22-23)" sheetId="26" r:id="rId4"/>
    <sheet name="GHG Inventory (22-23)" sheetId="20" r:id="rId5"/>
    <sheet name="Carbon Footprint Review" sheetId="27" r:id="rId6"/>
    <sheet name="Methodology Statement" sheetId="29" r:id="rId7"/>
    <sheet name="Pivot (Top 5)" sheetId="11" state="hidden" r:id="rId8"/>
    <sheet name="Pivot (Purchasing)" sheetId="19" state="hidden" r:id="rId9"/>
    <sheet name="Pivot (Resource Graph)" sheetId="25" state="hidden" r:id="rId10"/>
  </sheets>
  <externalReferences>
    <externalReference r:id="rId11"/>
    <externalReference r:id="rId12"/>
  </externalReferences>
  <definedNames>
    <definedName name="_xlnm._FilterDatabase" localSheetId="4" hidden="1">'GHG Inventory (22-23)'!$A$1:$R$1</definedName>
    <definedName name="CarbonRecords">[1]!Table3[#Data]</definedName>
    <definedName name="FGas">'Carbon Footprint Review'!$A$6</definedName>
    <definedName name="name_dd_aoe">[2]!tbl_dd_aoe[Actual or Estimated]</definedName>
    <definedName name="name_dd_bttransport">[2]!tbl_dd_bttransportmode[Transport Mode]</definedName>
    <definedName name="name_dd_commutingtransport">[2]!tbl_dd_commutingtransport[Transport Mode (incl. Homeworking)]</definedName>
    <definedName name="name_dd_country">[2]!tbl_dd_country[Country]</definedName>
    <definedName name="name_dd_countryelectricity">[2]!tbl_dd_countryelectricity[Country (Electricity)]</definedName>
    <definedName name="name_dd_data">[2]!tbl_dd_data[Data Quality]</definedName>
    <definedName name="name_dd_energy">[2]!tbl_dd_energy[Energy Type]</definedName>
    <definedName name="name_dd_estimated">[2]!tbl_dd_estimation[Estimation Technique]</definedName>
    <definedName name="name_dd_exclusion">[2]!tbl_dd_exclusion[Exclusion]</definedName>
    <definedName name="name_dd_facility">[2]!tbl_dd_facility[Facility Type]</definedName>
    <definedName name="name_dd_fgascategory">[2]!tbl_dd_fgascategory[F-Gas Asset Category]</definedName>
    <definedName name="name_dd_fuel">[2]!tbl_dd_fuel[Fuel Types]</definedName>
    <definedName name="name_dd_fuelorenergy">[2]!tbl_dd_fuelorenergy[Fuel or Energy Type]</definedName>
    <definedName name="name_dd_fuelvehicle">[2]!tbl_dd_fuelvehicle[Fuel Types (Vehicles)]</definedName>
    <definedName name="name_dd_hotel">[2]!tbl_dd_hotel[Hotel Location]</definedName>
    <definedName name="name_dd_industry">[2]!tbl_dd_industry[Industry Type]</definedName>
    <definedName name="name_dd_influence">[2]!tbl_dd_influence[Influence]</definedName>
    <definedName name="name_dd_interval">[2]!tbl_dd_interval[Interval]</definedName>
    <definedName name="name_dd_laden">[2]!tbl_dd_laden[Laden]</definedName>
    <definedName name="name_dd_location">[2]!tbl_tab_location[Location Name]</definedName>
    <definedName name="name_dd_mainssupply">[2]!tbl_dd_mainssupply[Sourced From Mains Supply?]</definedName>
    <definedName name="name_dd_outsourcing">[2]!tbl_dd_outsourcing[Outsourcing]</definedName>
    <definedName name="name_dd_refrigerant">[2]!tbl_dd_refrigerant[Refrigerant Type]</definedName>
    <definedName name="name_dd_region">[2]!tbl_dd_region[Region]</definedName>
    <definedName name="name_dd_regionelectricity">[2]!tbl_dd_regionelectricity[Region (Electricity)]</definedName>
    <definedName name="name_dd_risk">[2]!tbl_dd_risk[Risk]</definedName>
    <definedName name="name_dd_sectorguide">[2]!tbl_dd_sectorguide[Sector Guidance]</definedName>
    <definedName name="name_dd_sewer">[2]!tbl_dd_sewer[Diverted from Sewer?]</definedName>
    <definedName name="name_dd_size">[2]!tbl_dd_size[Size]</definedName>
    <definedName name="name_dd_stakeholders">[2]!tbl_dd_stakeholders[Stakeholders]</definedName>
    <definedName name="name_dd_status">[2]!tbl_dd_status[Status]</definedName>
    <definedName name="name_dd_storageunits">[2]!tbl_dd_storageunits[Storage Volume Units]</definedName>
    <definedName name="name_dd_transporttype">[2]!tbl_dd_transporttype[Transport Type]</definedName>
    <definedName name="name_dd_unladen">[2]!tbl_dd_unladen[Unladen Backhaul?]</definedName>
    <definedName name="name_dd_uom_btother">[2]!tbl_dd_uom_btother[Unit of Measurement]</definedName>
    <definedName name="name_dd_uom_otherfuels">[2]!tbl_dd_uom_otherfuels[Unit of Measurement]</definedName>
    <definedName name="name_dd_uom_ula">[2]!tbl_dd_uom_ula[Unit of Measurement]</definedName>
    <definedName name="name_dd_uom_utd">[2]!tbl_dd_uom_utd[Unit of Measurement]</definedName>
    <definedName name="name_dd_uom_vehicles">[2]!tbl_dd_uom_vehicles[Unit of Measurement]</definedName>
    <definedName name="name_dd_uom_waste">[2]!tbl_dd_uom_waste[Unit of Measurement]</definedName>
    <definedName name="name_dd_vehicletype">[2]!tbl_dd_vehicletype[Vehicle Type]</definedName>
    <definedName name="name_dd_waste">[2]!tbl_dd_waste[Waste Type]</definedName>
    <definedName name="name_dd_wastetreatment">[2]!tbl_dd_wastetreatment[Waste Treatment Method]</definedName>
    <definedName name="name_dd_year">[2]!tbl_dd_year[Year of Data Provided]</definedName>
    <definedName name="name_dd_yn">[2]!tbl_dd_yn[Yes/No]</definedName>
    <definedName name="name_dd_ynna">[2]!tbl_dd_ynna[Yes/No/NA]</definedName>
    <definedName name="name_dd_ynu">[2]!tbl_dd_ynu[Yes/No/Unknown]</definedName>
    <definedName name="OtherFuels">'Carbon Footprint Review'!$A$4</definedName>
    <definedName name="OwnedVehicles">'Carbon Footprint Review'!$A$5</definedName>
    <definedName name="_xlnm.Print_Area" localSheetId="1">'Carbon Footprint (22-23)'!$B$5:$E$9</definedName>
    <definedName name="_xlnm.Print_Area" localSheetId="3">'Report Summary (Figure) (22-23)'!$A$1:$BI$83</definedName>
    <definedName name="_xlnm.Print_Area" localSheetId="2">'Report Summary (Table) (22-23)'!$B$1:$F$34</definedName>
    <definedName name="VersionHistory">[1]!Table1[#Data]</definedName>
  </definedNames>
  <calcPr calcId="191028"/>
  <pivotCaches>
    <pivotCache cacheId="0" r:id="rId1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58" i="20" l="1"/>
  <c r="F158" i="20"/>
  <c r="G158" i="20"/>
  <c r="O158" i="20"/>
  <c r="D20" i="11"/>
  <c r="D27" i="11"/>
  <c r="D19" i="11"/>
  <c r="D18" i="11"/>
  <c r="D26" i="11"/>
  <c r="D28" i="11"/>
  <c r="D24" i="11"/>
  <c r="D29" i="11"/>
  <c r="D15" i="11"/>
  <c r="D25" i="11"/>
  <c r="D21" i="11"/>
  <c r="D23" i="11"/>
  <c r="D22" i="11"/>
  <c r="D16" i="11"/>
  <c r="D17" i="11"/>
  <c r="C33" i="11" l="1" a="1"/>
  <c r="B34" i="11" l="1"/>
  <c r="B43" i="11"/>
  <c r="B46" i="11"/>
  <c r="B47" i="11"/>
  <c r="B41" i="11"/>
  <c r="B36" i="11"/>
  <c r="B45" i="11"/>
  <c r="B42" i="11"/>
  <c r="B35" i="11"/>
  <c r="B38" i="11"/>
  <c r="C33" i="11"/>
  <c r="B39" i="11"/>
  <c r="B44" i="11"/>
  <c r="B40" i="11"/>
  <c r="B37" i="11"/>
  <c r="B33" i="1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tc={E375D7F2-F4B3-4345-A9C6-EC3997F2DF7C}</author>
    <author>tc={959A7E12-34DB-48A4-BDEA-9672DB2959D6}</author>
    <author>tc={578D9039-F62D-42EC-A814-57F5C9CA6CCD}</author>
    <author>tc={578FC1A4-8043-47B9-A933-D58C8171CE6A}</author>
  </authors>
  <commentList>
    <comment ref="B3" authorId="0" shapeId="0" xr:uid="{E375D7F2-F4B3-4345-A9C6-EC3997F2DF7C}">
      <text>
        <t>[Threaded comment]
Your version of Excel allows you to read this threaded comment; however, any edits to it will get removed if the file is opened in a newer version of Excel. Learn more: https://go.microsoft.com/fwlink/?linkid=870924
Comment:
    Table extracts the top 5 'Resource Type' emitters which feeds into 'GHG Summary' Tab under 'Big Hitters' table</t>
      </text>
    </comment>
    <comment ref="B13" authorId="1" shapeId="0" xr:uid="{959A7E12-34DB-48A4-BDEA-9672DB2959D6}">
      <text>
        <t>[Threaded comment]
Your version of Excel allows you to read this threaded comment; however, any edits to it will get removed if the file is opened in a newer version of Excel. Learn more: https://go.microsoft.com/fwlink/?linkid=870924
Comment:
    Table extracts scope 3 category data from the pivot table in 'Carbon footprint' tab. If there are no carbon records relating to the category, the table returns 'No Data - Please Delete Row' so that the user knows to delete the category row in 'GHG Summary' tab.</t>
      </text>
    </comment>
    <comment ref="B31" authorId="2" shapeId="0" xr:uid="{578D9039-F62D-42EC-A814-57F5C9CA6CCD}">
      <text>
        <t>[Threaded comment]
Your version of Excel allows you to read this threaded comment; however, any edits to it will get removed if the file is opened in a newer version of Excel. Learn more: https://go.microsoft.com/fwlink/?linkid=870924
Comment:
    The table orders the data in the table above to allow the 'No Data' categories to be deleted easier and the emissions to be in ascending order. This table feeds directly into the 'GHG Summary' tab under 'Category Breakdown' table</t>
      </text>
    </comment>
    <comment ref="B49" authorId="3" shapeId="0" xr:uid="{578FC1A4-8043-47B9-A933-D58C8171CE6A}">
      <text>
        <t>[Threaded comment]
Your version of Excel allows you to read this threaded comment; however, any edits to it will get removed if the file is opened in a newer version of Excel. Learn more: https://go.microsoft.com/fwlink/?linkid=870924
Comment:
    The table orders the data in the table above to allow the 'No Data' categories to be deleted easier and the emissions to be in ascending order. This table feeds directly into the 'GHG Summary' tab under 'Category Breakdown' table</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tc={328719E7-0BBB-467C-9385-E06B267463C0}</author>
  </authors>
  <commentList>
    <comment ref="A4" authorId="0" shapeId="0" xr:uid="{328719E7-0BBB-467C-9385-E06B267463C0}">
      <text>
        <t>[Threaded comment]
Your version of Excel allows you to read this threaded comment; however, any edits to it will get removed if the file is opened in a newer version of Excel. Learn more: https://go.microsoft.com/fwlink/?linkid=870924
Comment:
    Table extracts purchasing factors from carbon records</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tc={3087C619-EBE7-4F93-AA96-71535A3AB2F9}</author>
  </authors>
  <commentList>
    <comment ref="A3" authorId="0" shapeId="0" xr:uid="{3087C619-EBE7-4F93-AA96-71535A3AB2F9}">
      <text>
        <t>[Threaded comment]
Your version of Excel allows you to read this threaded comment; however, any edits to it will get removed if the file is opened in a newer version of Excel. Learn more: https://go.microsoft.com/fwlink/?linkid=870924
Comment:
    Table extracts resource types from the carbon footprint to generate breakdown figure on the right. The figure is used in the 'GHG summary' tab</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<sst xmlns="http://schemas.openxmlformats.org/spreadsheetml/2006/main" count="2601" uniqueCount="483">
  <si>
    <t xml:space="preserve">           </t>
  </si>
  <si>
    <t>CARBON FOOTPRINT REPORT</t>
  </si>
  <si>
    <t xml:space="preserve">                                                                                                                                                                                                                                                                                                                                                                    </t>
  </si>
  <si>
    <t>Start Date</t>
  </si>
  <si>
    <t>(All)</t>
  </si>
  <si>
    <t>End Date</t>
  </si>
  <si>
    <t>Country</t>
  </si>
  <si>
    <t>Emission Sources</t>
  </si>
  <si>
    <t>tCO2e Total (Location)</t>
  </si>
  <si>
    <t>% of Total (Location)</t>
  </si>
  <si>
    <t>tCO2e Total (Market)</t>
  </si>
  <si>
    <t>% of Total (Market)</t>
  </si>
  <si>
    <t>Scope 1</t>
  </si>
  <si>
    <t>1 - Combustion</t>
  </si>
  <si>
    <t>Natural gas (Gross CV) (kWh (Gross CV)) (2023)</t>
  </si>
  <si>
    <t>Scope 2</t>
  </si>
  <si>
    <t>2 - Purchased Heat</t>
  </si>
  <si>
    <t>Heat and steam - District heat and steam (kWh) (2023)</t>
  </si>
  <si>
    <t>2 - Purchased Electricity</t>
  </si>
  <si>
    <t>Electricity generated - Electricity: UK (kWh) (2023)</t>
  </si>
  <si>
    <t>Scope 3</t>
  </si>
  <si>
    <t>3 - Purchased goods and services</t>
  </si>
  <si>
    <t>Purchased Goods &amp; Services - Precalculated Emissions (kgCO2e)</t>
  </si>
  <si>
    <t>Sports services and amusement and recreation services (Inflation-Adjusted EEIO) (£) (2023)</t>
  </si>
  <si>
    <t>Waste collection, treatment and disposal services; materials recovery services (Inflation-Adjusted EEIO) (£) (2023)</t>
  </si>
  <si>
    <t>Office administrative, office support and other business support services (Inflation-Adjusted EEIO) (£) (2023)</t>
  </si>
  <si>
    <t>Glass, refractory, clay, other porcelain and ceramic, stone and abrasive products (Inflation-Adjusted EEIO) (£) (2023)</t>
  </si>
  <si>
    <t>Advertising and market research services (Inflation-Adjusted EEIO) (£) (2023)</t>
  </si>
  <si>
    <t>Creative, arts and entertainment services (Inflation-Adjusted EEIO) (£) (2023)</t>
  </si>
  <si>
    <t>Computer programming, consultancy and related services (Inflation-Adjusted EEIO) (£) (2023)</t>
  </si>
  <si>
    <t>Machinery and equipment n.e.c. (Inflation-Adjusted EEIO) (£) (2023)</t>
  </si>
  <si>
    <t>Services furnished by membership organisations (Inflation-Adjusted EEIO) (£) (2023)</t>
  </si>
  <si>
    <t>Other food products (Inflation-Adjusted EEIO) (£) (2023)</t>
  </si>
  <si>
    <t>Financial services, except insurance and pension funding (Inflation-Adjusted EEIO) (£) (2023)</t>
  </si>
  <si>
    <t>Industrial gases, inorganics and fertilisers (all inorganic chemicals) (Inflation-Adjusted EEIO) (£) (2023)</t>
  </si>
  <si>
    <t>Soap and detergents, cleaning and polishing preparations, perfumes and toilet preparations (Inflation-Adjusted EEIO) (£) (2023)</t>
  </si>
  <si>
    <t>Rental and leasing services (Inflation-Adjusted EEIO) (£) (2023)</t>
  </si>
  <si>
    <t>Wearing apparel (Inflation-Adjusted EEIO) (£) (2023)</t>
  </si>
  <si>
    <t>Employment services (Inflation-Adjusted EEIO) (£) (2023)</t>
  </si>
  <si>
    <t>Accounting, bookkeeping and auditing services; tax consulting services (Inflation-Adjusted EEIO) (£) (2023)</t>
  </si>
  <si>
    <t>Telecommunications services (Inflation-Adjusted EEIO) (£) (2023)</t>
  </si>
  <si>
    <t>Soft drinks (Inflation-Adjusted EEIO) (£) (2023)</t>
  </si>
  <si>
    <t>Other professional, scientific and technical services (Inflation-Adjusted EEIO) (£) (2023)</t>
  </si>
  <si>
    <t>Insurance, reinsurance and pension funding services, except compulsory social security &amp; Pensions (Inflation-Adjusted EEIO) (£) (2023)</t>
  </si>
  <si>
    <t>Services of head offices; management consulting services (Inflation-Adjusted EEIO) (£) (2023)</t>
  </si>
  <si>
    <t>Rest of repair; Installation (Inflation-Adjusted EEIO) (£) (2023)</t>
  </si>
  <si>
    <t>Electrical equipment (Inflation-Adjusted EEIO) (£) (2023)</t>
  </si>
  <si>
    <t>Legal services (Inflation-Adjusted EEIO) (£) (2023)</t>
  </si>
  <si>
    <t>Printing and recording services (Inflation-Adjusted EEIO) (£) (2023)</t>
  </si>
  <si>
    <t>Paper and paper products (Inflation-Adjusted EEIO) (£) (2023)</t>
  </si>
  <si>
    <t>Water supply - Water supply (cubic metres) (2023)</t>
  </si>
  <si>
    <t>Human health services (Inflation-Adjusted EEIO) (£) (2023)</t>
  </si>
  <si>
    <t>Information services (Inflation-Adjusted EEIO) (£) (2023)</t>
  </si>
  <si>
    <t>Repair services of computers and personal and household goods (Inflation-Adjusted EEIO) (£) (2023)</t>
  </si>
  <si>
    <t>Security and investigation services (Inflation-Adjusted EEIO) (£) (2023)</t>
  </si>
  <si>
    <t>Retail trade services, except of motor vehicles and motorcycles (Inflation-Adjusted EEIO) (£) (2023)</t>
  </si>
  <si>
    <t>Postal and courier services (Inflation-Adjusted EEIO) (£) (2023)</t>
  </si>
  <si>
    <t>3 - Upstream transportation and distribution</t>
  </si>
  <si>
    <t>HGV (all diesel) - All artics - Average laden (tonne.km) (2024)</t>
  </si>
  <si>
    <t>3 - Business Travel</t>
  </si>
  <si>
    <t>Road transport (Inflation-Adjusted EEIO) (£) (2023)</t>
  </si>
  <si>
    <t>Accommodation services (Inflation-Adjusted EEIO) (£) (2023)</t>
  </si>
  <si>
    <t>3 - Fuel and energy-related activities</t>
  </si>
  <si>
    <t>WTT- heat and steam - District heat and steam (kWh) (2023)</t>
  </si>
  <si>
    <t>WTT - Natural gas (Gross CV) (kWh (Gross CV)) (2023)</t>
  </si>
  <si>
    <t>WTT- UK electricity (generation) - Electricity: UK (kWh) (2023)</t>
  </si>
  <si>
    <t>T&amp;D- UK electricity - Electricity: UK (kWh) (2023)</t>
  </si>
  <si>
    <t>WTT- UK electricity (T&amp;D) - Electricity: UK (kWh) (2023)</t>
  </si>
  <si>
    <t>3 - Employee commuting</t>
  </si>
  <si>
    <t>Business travel- land - Average car - Petrol (miles) (2023)</t>
  </si>
  <si>
    <t>Business travel- land - Average car - Diesel (miles) (2023)</t>
  </si>
  <si>
    <t>Bus - Average local bus (passenger.km) (2023)</t>
  </si>
  <si>
    <t>3 - Waste generated in operations</t>
  </si>
  <si>
    <t>Refuse - Commercial and industrial waste  - Landfill (tonnes) (2023)</t>
  </si>
  <si>
    <t>Water treatment - Water treatment (cubic metres) (2023)</t>
  </si>
  <si>
    <t>Refuse - Commercial and industrial waste  - Combustion (tonnes) (2023)</t>
  </si>
  <si>
    <t>Grand Total</t>
  </si>
  <si>
    <t>Scope Breakdown</t>
  </si>
  <si>
    <t>Scope</t>
  </si>
  <si>
    <r>
      <t>tCO</t>
    </r>
    <r>
      <rPr>
        <b/>
        <vertAlign val="subscript"/>
        <sz val="12"/>
        <color rgb="FF404040"/>
        <rFont val="Calibri"/>
        <family val="2"/>
        <scheme val="minor"/>
      </rPr>
      <t>2</t>
    </r>
    <r>
      <rPr>
        <b/>
        <sz val="12"/>
        <color rgb="FF404040"/>
        <rFont val="Calibri"/>
        <family val="2"/>
        <scheme val="minor"/>
      </rPr>
      <t>e (Market)</t>
    </r>
  </si>
  <si>
    <r>
      <t>tCO</t>
    </r>
    <r>
      <rPr>
        <b/>
        <vertAlign val="subscript"/>
        <sz val="12"/>
        <color rgb="FF404040"/>
        <rFont val="Calibri"/>
        <family val="2"/>
        <scheme val="minor"/>
      </rPr>
      <t>2</t>
    </r>
    <r>
      <rPr>
        <b/>
        <sz val="12"/>
        <color rgb="FF404040"/>
        <rFont val="Calibri"/>
        <family val="2"/>
        <scheme val="minor"/>
      </rPr>
      <t>e (Location)</t>
    </r>
  </si>
  <si>
    <t>Total</t>
  </si>
  <si>
    <t>Big Hitters</t>
  </si>
  <si>
    <t>Resource Type</t>
  </si>
  <si>
    <r>
      <t>Total tCO</t>
    </r>
    <r>
      <rPr>
        <b/>
        <vertAlign val="subscript"/>
        <sz val="12"/>
        <color rgb="FF404040"/>
        <rFont val="Calibri"/>
        <family val="2"/>
        <scheme val="minor"/>
      </rPr>
      <t>2</t>
    </r>
    <r>
      <rPr>
        <b/>
        <sz val="12"/>
        <color rgb="FF404040"/>
        <rFont val="Calibri"/>
        <family val="2"/>
        <scheme val="minor"/>
      </rPr>
      <t>e (Market)</t>
    </r>
  </si>
  <si>
    <t>% of Total</t>
  </si>
  <si>
    <t>Category Breakdown Table</t>
  </si>
  <si>
    <t>Category</t>
  </si>
  <si>
    <t>Current Year (2022-23) (tCO2e)</t>
  </si>
  <si>
    <t>Variance (%)</t>
  </si>
  <si>
    <t>Fuels (incl. Gas)</t>
  </si>
  <si>
    <t>Owned Vehicles</t>
  </si>
  <si>
    <t>N/A</t>
  </si>
  <si>
    <t>F-Gas</t>
  </si>
  <si>
    <t>Electricity</t>
  </si>
  <si>
    <t>Category 1: Purchased Goods &amp; Services</t>
  </si>
  <si>
    <t>Category 4: Upstream Transportation &amp; Distribution</t>
  </si>
  <si>
    <t>Category 6: Business Travel</t>
  </si>
  <si>
    <t>Category 3: Fuel and Energy-Related Activities</t>
  </si>
  <si>
    <t>Category 7: Employee Commuting (incl. Homeworking)</t>
  </si>
  <si>
    <t>Category 5: Waste Generated in Operations</t>
  </si>
  <si>
    <t>Emission Source</t>
  </si>
  <si>
    <t>How much did you use?</t>
  </si>
  <si>
    <t>Unit</t>
  </si>
  <si>
    <t>Supplier</t>
  </si>
  <si>
    <t>Actual or Estimated</t>
  </si>
  <si>
    <t>Estimation Technique</t>
  </si>
  <si>
    <t>GHG protocol scope</t>
  </si>
  <si>
    <t>Scope 3 category</t>
  </si>
  <si>
    <r>
      <t>Factor (tCO</t>
    </r>
    <r>
      <rPr>
        <b/>
        <vertAlign val="subscript"/>
        <sz val="12"/>
        <color rgb="FF404040"/>
        <rFont val="Calibri"/>
        <family val="2"/>
        <scheme val="minor"/>
      </rPr>
      <t>2</t>
    </r>
    <r>
      <rPr>
        <b/>
        <sz val="12"/>
        <color rgb="FF404040"/>
        <rFont val="Calibri"/>
        <family val="2"/>
        <scheme val="minor"/>
      </rPr>
      <t>e per unit)</t>
    </r>
  </si>
  <si>
    <t>kWh</t>
  </si>
  <si>
    <t>Section</t>
  </si>
  <si>
    <t>Subcategory</t>
  </si>
  <si>
    <t>Exlude From Reporting</t>
  </si>
  <si>
    <t xml:space="preserve">Students Union North: Fuels - CHP - Natural gas (Gross CV) (kWh (Gross CV)) (2023)  </t>
  </si>
  <si>
    <t>per kWh</t>
  </si>
  <si>
    <t/>
  </si>
  <si>
    <t>Buildings &amp; Industry</t>
  </si>
  <si>
    <t>Fuels (inc. Gas)</t>
  </si>
  <si>
    <t xml:space="preserve">Students Union North: Fuels - Natural gas (Gross CV) (kWh (Gross CV)) (2023)  </t>
  </si>
  <si>
    <t xml:space="preserve">Students Union North: Purchased Energy - Electricity generated - Electricity: UK (kWh) (2023)  </t>
  </si>
  <si>
    <t>Electricity (UK)</t>
  </si>
  <si>
    <t xml:space="preserve">Students Union North: Water supply - Water supply (cubic metres) (2023)  </t>
  </si>
  <si>
    <t>per m3</t>
  </si>
  <si>
    <t>Water</t>
  </si>
  <si>
    <t xml:space="preserve">Students Union North: Water treatment - Water treatment (cubic metres) (2023)  </t>
  </si>
  <si>
    <t>Sewage</t>
  </si>
  <si>
    <t xml:space="preserve">Students Union South: Fuels - CHP - Natural gas (Gross CV) (kWh (Gross CV)) (2023)  </t>
  </si>
  <si>
    <t xml:space="preserve">Students Union South: Fuels - Natural gas (Gross CV) (kWh (Gross CV)) (2023)  </t>
  </si>
  <si>
    <t xml:space="preserve">Students Union South: Purchased Energy - Electricity generated - Electricity: UK (kWh) (2023)  </t>
  </si>
  <si>
    <t xml:space="preserve">Students Union South: Water supply - Water supply (cubic metres) (2023)  </t>
  </si>
  <si>
    <t xml:space="preserve">Students Union South: Water treatment - Water treatment (cubic metres) (2023)  </t>
  </si>
  <si>
    <t xml:space="preserve">War - Group: Employee Commuting - Bus - Average local bus (passenger.km) (2023)  </t>
  </si>
  <si>
    <t>per passenger.km</t>
  </si>
  <si>
    <t>Estimated</t>
  </si>
  <si>
    <t>Business Travel &amp; Commuting</t>
  </si>
  <si>
    <t>Public Transport</t>
  </si>
  <si>
    <t xml:space="preserve">War - Group: Employee Commuting - Business travel- land - Average car - Diesel (miles) (2023)  </t>
  </si>
  <si>
    <t>per mile</t>
  </si>
  <si>
    <t>Car</t>
  </si>
  <si>
    <t xml:space="preserve">War - Group: Employee Commuting - Business travel- land - Average car - Petrol (miles) (2023)  </t>
  </si>
  <si>
    <t xml:space="preserve">War - Group: FERA - WTT - Natural gas (Gross CV) (kWh (Gross CV)) (2023)  </t>
  </si>
  <si>
    <t>Well-to-Tank (WTT)</t>
  </si>
  <si>
    <t xml:space="preserve">War - Group: FERA - T&amp;D- UK electricity - Electricity: UK (kWh) (2023)  </t>
  </si>
  <si>
    <t xml:space="preserve">War - Group: FERA - WTT- heat and steam - District heat and steam (kWh) (2023)  </t>
  </si>
  <si>
    <t>Heat &amp; Steam (UK)</t>
  </si>
  <si>
    <t xml:space="preserve">War - Group: FERA - WTT- UK electricity (generation) - Electricity: UK (kWh) (2023)  </t>
  </si>
  <si>
    <t xml:space="preserve">War - Group: FERA - WTT- UK electricity (T&amp;D) - Electricity: UK (kWh) (2023)  </t>
  </si>
  <si>
    <t>War - Group: Upstream transportation and distribution - HGV (all diesel) - All artics - Average laden (tonne.km) (2024)</t>
  </si>
  <si>
    <t>Transport</t>
  </si>
  <si>
    <t>HGVs</t>
  </si>
  <si>
    <t xml:space="preserve">War - Group: Purchased Goods &amp; Services - Precalculated Emissions (kgCO2e) - Catering - 15-30% Beef Ready Meals - WRAP - Emissions Per Stage HESTIA (kg)  </t>
  </si>
  <si>
    <t>per kgCO2e</t>
  </si>
  <si>
    <t>Purchasing &amp; Material Use</t>
  </si>
  <si>
    <t>Expenditure Categories</t>
  </si>
  <si>
    <t>tCO2e/expenditure</t>
  </si>
  <si>
    <t xml:space="preserve">War - Group: Purchased Goods &amp; Services - Precalculated Emissions (kgCO2e) - Catering - 20-50% Poultry Ready Meals - WRAP - Emissions Per Stage HESTIA (kg)  </t>
  </si>
  <si>
    <t xml:space="preserve">War - Group: Purchased Goods &amp; Services - Precalculated Emissions (kgCO2e) - Catering - All Vegetarian Ready Meals - WRAP - Emissions Per Stage HESTIA (kg)  </t>
  </si>
  <si>
    <t xml:space="preserve">War - Group: Purchased Goods &amp; Services - Precalculated Emissions (kgCO2e) - Catering - Bananas, LDPE Bag - WRAP - Emissions Per Stage - Refined (kg)  </t>
  </si>
  <si>
    <t xml:space="preserve">War - Group: Purchased Goods &amp; Services - Precalculated Emissions (kgCO2e) - Catering - Beef, PE Tray with PE Film - WRAP - Emissions Per Stage HESTIA (kg)  </t>
  </si>
  <si>
    <t xml:space="preserve">War - Group: Purchased Goods &amp; Services - Precalculated Emissions (kgCO2e) - Catering - Beer, regular (4-5° alcohol) - WRAP - Emissions Per Stage - Refined (kg)  </t>
  </si>
  <si>
    <t xml:space="preserve">War - Group: Purchased Goods &amp; Services - Precalculated Emissions (kgCO2e) - Catering - Biscuits - WRAP - Emissions Per Stage HESTIA (kg)  </t>
  </si>
  <si>
    <t xml:space="preserve">War - Group: Purchased Goods &amp; Services - Precalculated Emissions (kgCO2e) - Catering - Bread, LDPE Bag - WRAP - Emissions Per Stage - Refined (kg)  </t>
  </si>
  <si>
    <t xml:space="preserve">War - Group: Purchased Goods &amp; Services - Precalculated Emissions (kgCO2e) - Catering - Breakfast Cereals - WRAP - Emissions Per Stage HESTIA (kg)  </t>
  </si>
  <si>
    <t xml:space="preserve">War - Group: Purchased Goods &amp; Services - Precalculated Emissions (kgCO2e) - Catering - Buns - WRAP - Emissions Per Stage HESTIA (kg)  </t>
  </si>
  <si>
    <t xml:space="preserve">War - Group: Purchased Goods &amp; Services - Precalculated Emissions (kgCO2e) - Catering - Cakes, tarts, and pastries - WRAP - Emissions Per Stage HESTIA (kg)  </t>
  </si>
  <si>
    <t xml:space="preserve">War - Group: Purchased Goods &amp; Services - Precalculated Emissions (kgCO2e) - Catering - Cheddar cheese, from cow's milk - WRAP - Emissions Per Stage - Refined (kg)  </t>
  </si>
  <si>
    <t xml:space="preserve">War - Group: Purchased Goods &amp; Services - Precalculated Emissions (kgCO2e) - Catering - Cheese Breads - WRAP - Emissions Per Stage HESTIA (kg)  </t>
  </si>
  <si>
    <t xml:space="preserve">War - Group: Purchased Goods &amp; Services - Precalculated Emissions (kgCO2e) - Catering - Cheese, from goat's milk - WRAP - Emissions Per Stage - Refined (kg)  </t>
  </si>
  <si>
    <t xml:space="preserve">War - Group: Purchased Goods &amp; Services - Precalculated Emissions (kgCO2e) - Catering - Chicken, PE Tray with PE Film - WRAP - Emissions Per Stage - Refined (kg)  </t>
  </si>
  <si>
    <t xml:space="preserve">War - Group: Purchased Goods &amp; Services - Precalculated Emissions (kgCO2e) - Catering - Chocolate - WRAP - Emissions Per Stage HESTIA (kg)  </t>
  </si>
  <si>
    <t xml:space="preserve">War - Group: Purchased Goods &amp; Services - Precalculated Emissions (kgCO2e) - Catering - Chocolate Biscuits - WRAP - Emissions Per Stage HESTIA (kg)  </t>
  </si>
  <si>
    <t xml:space="preserve">War - Group: Purchased Goods &amp; Services - Precalculated Emissions (kgCO2e) - Catering - Coated Poultry - WRAP - Emissions Per Stage HESTIA (kg)  </t>
  </si>
  <si>
    <t xml:space="preserve">War - Group: Purchased Goods &amp; Services - Precalculated Emissions (kgCO2e) - Catering - Coffee, powder, instant - WRAP - Emissions Per Stage - Refined (kg)  </t>
  </si>
  <si>
    <t xml:space="preserve">War - Group: Purchased Goods &amp; Services - Precalculated Emissions (kgCO2e) - Catering - Cream, PP Tub with LDPE Lid - WRAP - Emissions Per Stage - Refined (kg)  </t>
  </si>
  <si>
    <t xml:space="preserve">War - Group: Purchased Goods &amp; Services - Precalculated Emissions (kgCO2e) - Catering - Doughnuts - WRAP - Emissions Per Stage HESTIA (kg)  </t>
  </si>
  <si>
    <t xml:space="preserve">War - Group: Purchased Goods &amp; Services - Precalculated Emissions (kgCO2e) - Catering - ENE_All Purpose Flour  </t>
  </si>
  <si>
    <t xml:space="preserve">War - Group: Purchased Goods &amp; Services - Precalculated Emissions (kgCO2e) - Catering - ENE_Beans, green  </t>
  </si>
  <si>
    <t xml:space="preserve">War - Group: Purchased Goods &amp; Services - Precalculated Emissions (kgCO2e) - Catering - ENE_Beans/Pulses, Beans, Chickpeas, Dry  </t>
  </si>
  <si>
    <t xml:space="preserve">War - Group: Purchased Goods &amp; Services - Precalculated Emissions (kgCO2e) - Catering - ENE_Broccoli  </t>
  </si>
  <si>
    <t xml:space="preserve">War - Group: Purchased Goods &amp; Services - Precalculated Emissions (kgCO2e) - Catering - ENE_Carrots  </t>
  </si>
  <si>
    <t xml:space="preserve">War - Group: Purchased Goods &amp; Services - Precalculated Emissions (kgCO2e) - Catering - ENE_Cocoa Powder  </t>
  </si>
  <si>
    <t xml:space="preserve">War - Group: Purchased Goods &amp; Services - Precalculated Emissions (kgCO2e) - Catering - ENE_Fried Potatoes (e.g. Hash browns)  </t>
  </si>
  <si>
    <t xml:space="preserve">War - Group: Purchased Goods &amp; Services - Precalculated Emissions (kgCO2e) - Catering - ENE_Fruits/Berries, Blueberries  </t>
  </si>
  <si>
    <t xml:space="preserve">War - Group: Purchased Goods &amp; Services - Precalculated Emissions (kgCO2e) - Catering - ENE_Fruits/Berries, Grapes  </t>
  </si>
  <si>
    <t xml:space="preserve">War - Group: Purchased Goods &amp; Services - Precalculated Emissions (kgCO2e) - Catering - ENE_Fruits/Berries, Mangos  </t>
  </si>
  <si>
    <t xml:space="preserve">War - Group: Purchased Goods &amp; Services - Precalculated Emissions (kgCO2e) - Catering - ENE_Grains, Oats  </t>
  </si>
  <si>
    <t xml:space="preserve">War - Group: Purchased Goods &amp; Services - Precalculated Emissions (kgCO2e) - Catering - ENE_Herbs  </t>
  </si>
  <si>
    <t xml:space="preserve">War - Group: Purchased Goods &amp; Services - Precalculated Emissions (kgCO2e) - Catering - ENE_Onion  </t>
  </si>
  <si>
    <t xml:space="preserve">War - Group: Purchased Goods &amp; Services - Precalculated Emissions (kgCO2e) - Catering - ENE_Parsley  </t>
  </si>
  <si>
    <t xml:space="preserve">War - Group: Purchased Goods &amp; Services - Precalculated Emissions (kgCO2e) - Catering - ENE_Peanut  </t>
  </si>
  <si>
    <t xml:space="preserve">War - Group: Purchased Goods &amp; Services - Precalculated Emissions (kgCO2e) - Catering - ENE_Peas  </t>
  </si>
  <si>
    <t xml:space="preserve">War - Group: Purchased Goods &amp; Services - Precalculated Emissions (kgCO2e) - Catering - ENE_Pepper  </t>
  </si>
  <si>
    <t xml:space="preserve">War - Group: Purchased Goods &amp; Services - Precalculated Emissions (kgCO2e) - Catering - ENE_Sugar  </t>
  </si>
  <si>
    <t xml:space="preserve">War - Group: Purchased Goods &amp; Services - Precalculated Emissions (kgCO2e) - Catering - ENE_Tomato Ketchup  </t>
  </si>
  <si>
    <t xml:space="preserve">War - Group: Purchased Goods &amp; Services - Precalculated Emissions (kgCO2e) - Catering - ENE_Zucchini fresh (22)  </t>
  </si>
  <si>
    <t xml:space="preserve">War - Group: Purchased Goods &amp; Services - Precalculated Emissions (kgCO2e) - Catering - Fish (farmed) - WRAP - Emissions Per Stage - Refined (kg)  </t>
  </si>
  <si>
    <t xml:space="preserve">War - Group: Purchased Goods &amp; Services - Precalculated Emissions (kgCO2e) - Catering - Glass - Primary material production (tonnes) (2023)  </t>
  </si>
  <si>
    <t xml:space="preserve">War - Group: Purchased Goods &amp; Services - Precalculated Emissions (kgCO2e) - Catering - Glass, refractory, clay, other porcelain and ceramic, stone and abrasive products (EEIO) (£) (2023)  </t>
  </si>
  <si>
    <t xml:space="preserve">War - Group: Purchased Goods &amp; Services - Precalculated Emissions (kgCO2e) - Catering - Ice Cream, PP Tub with LDPE Lid - WRAP - Emissions Per Stage - Refined (kg)  </t>
  </si>
  <si>
    <t xml:space="preserve">War - Group: Purchased Goods &amp; Services - Precalculated Emissions (kgCO2e) - Catering - Machinery and equipment n.e.c. (EEIO) (£) (2023)  </t>
  </si>
  <si>
    <t xml:space="preserve">War - Group: Purchased Goods &amp; Services - Precalculated Emissions (kgCO2e) - Catering - Meat Alternatives - WRAP - Emissions Per Stage HESTIA (kg)  </t>
  </si>
  <si>
    <t xml:space="preserve">War - Group: Purchased Goods &amp; Services - Precalculated Emissions (kgCO2e) - Catering - Milk Chocolate, PP Wrapping - WRAP - Emissions Per Stage - Refined (kg)  </t>
  </si>
  <si>
    <t xml:space="preserve">War - Group: Purchased Goods &amp; Services - Precalculated Emissions (kgCO2e) - Catering - Milk, PET Bottle with PP Lid - WRAP - Emissions Per Stage - Refined (kg)  </t>
  </si>
  <si>
    <t xml:space="preserve">War - Group: Purchased Goods &amp; Services - Precalculated Emissions (kgCO2e) - Catering - Mozzarella cheese, from cow's milk - WRAP - Emissions Per Stage - Refined (kg)  </t>
  </si>
  <si>
    <t xml:space="preserve">War - Group: Purchased Goods &amp; Services - Precalculated Emissions (kgCO2e) - Catering - Muffins - WRAP - Emissions Per Stage HESTIA (kg)  </t>
  </si>
  <si>
    <t xml:space="preserve">War - Group: Purchased Goods &amp; Services - Precalculated Emissions (kgCO2e) - Catering - Olive Oil, Glass Bottle with Aluminium Lid - WRAP - Emissions Per Stage - Refined (kg)  </t>
  </si>
  <si>
    <t xml:space="preserve">War - Group: Purchased Goods &amp; Services - Precalculated Emissions (kgCO2e) - Catering - Orange Juice, PET Bottle with PP Lid - WRAP - Emissions Per Stage - Refined (kg)  </t>
  </si>
  <si>
    <t xml:space="preserve">War - Group: Purchased Goods &amp; Services - Precalculated Emissions (kgCO2e) - Catering - Other Breads - WRAP - Emissions Per Stage HESTIA (kg)  </t>
  </si>
  <si>
    <t xml:space="preserve">War - Group: Purchased Goods &amp; Services - Precalculated Emissions (kgCO2e) - Catering - Other food products (EEIO) (£) (2023)  </t>
  </si>
  <si>
    <t xml:space="preserve">War - Group: Purchased Goods &amp; Services - Precalculated Emissions (kgCO2e) - Catering - Other professional, scientific and technical services (EEIO) (£) (2023)  </t>
  </si>
  <si>
    <t xml:space="preserve">War - Group: Purchased Goods &amp; Services - Precalculated Emissions (kgCO2e) - Catering - Paper and paper products (EEIO) (£) (2023)  </t>
  </si>
  <si>
    <t xml:space="preserve">War - Group: Purchased Goods &amp; Services - Precalculated Emissions (kgCO2e) - Catering - Pasta - WRAP - Emissions Per Stage HESTIA (kg)  </t>
  </si>
  <si>
    <t xml:space="preserve">War - Group: Purchased Goods &amp; Services - Precalculated Emissions (kgCO2e) - Catering - Pastries - WRAP - Emissions Per Stage HESTIA (kg)  </t>
  </si>
  <si>
    <t xml:space="preserve">War - Group: Purchased Goods &amp; Services - Precalculated Emissions (kgCO2e) - Catering - Plastics: average plastics - Primary material production (tonnes) (2023)  </t>
  </si>
  <si>
    <t xml:space="preserve">War - Group: Purchased Goods &amp; Services - Precalculated Emissions (kgCO2e) - Catering - Pork, PE Tray with PE Film - WRAP - Emissions Per Stage - Refined (kg)  </t>
  </si>
  <si>
    <t xml:space="preserve">War - Group: Purchased Goods &amp; Services - Precalculated Emissions (kgCO2e) - Catering - Potatoes, unpackaged - WRAP - Emissions Per Stage - Refined (kg)  </t>
  </si>
  <si>
    <t xml:space="preserve">War - Group: Purchased Goods &amp; Services - Precalculated Emissions (kgCO2e) - Catering - Rapeseed Oil, Glass Bottle with Aluminium Lid - WRAP - Emissions Per Stage - Refined (kg)  </t>
  </si>
  <si>
    <t xml:space="preserve">War - Group: Purchased Goods &amp; Services - Precalculated Emissions (kgCO2e) - Catering - Rice, LDPE Bag - WRAP - Emissions Per Stage - Refined (kg)  </t>
  </si>
  <si>
    <t xml:space="preserve">War - Group: Purchased Goods &amp; Services - Precalculated Emissions (kgCO2e) - Catering - Rubber and plastic products (EEIO) (£) (2023)  </t>
  </si>
  <si>
    <t xml:space="preserve">War - Group: Purchased Goods &amp; Services - Precalculated Emissions (kgCO2e) - Catering - Soap and detergents, cleaning and polishing preparations, perfumes and toilet preparations (EEIO) (£) (2023)  </t>
  </si>
  <si>
    <t xml:space="preserve">War - Group: Purchased Goods &amp; Services - Precalculated Emissions (kgCO2e) - Catering - Soft drink, carbonated, without fruit juice, with sugar - WRAP - Emissions Per Stage - Refined (kg)  </t>
  </si>
  <si>
    <t xml:space="preserve">War - Group: Purchased Goods &amp; Services - Precalculated Emissions (kgCO2e) - Catering - Soft drinks (EEIO) (£) (2023)  </t>
  </si>
  <si>
    <t xml:space="preserve">War - Group: Purchased Goods &amp; Services - Precalculated Emissions (kgCO2e) - Catering - Sweet Spreads - WRAP - Emissions Per Stage HESTIA (kg)  </t>
  </si>
  <si>
    <t xml:space="preserve">War - Group: Purchased Goods &amp; Services - Precalculated Emissions (kgCO2e) - Catering - Tomatoes, PE Tray with PE Film - WRAP - Emissions Per Stage - Refined (kg)  </t>
  </si>
  <si>
    <t xml:space="preserve">War - Group: Purchased Goods &amp; Services - Precalculated Emissions (kgCO2e) - Catering - Vegetarian Sandwiches - WRAP - Emissions Per Stage HESTIA (kg)  </t>
  </si>
  <si>
    <t xml:space="preserve">War - Group: Purchased Goods &amp; Services - Precalculated Emissions (kgCO2e) - Catering - Yoghurt, PP Tub with LDPE Lid - WRAP - Emissions Per Stage - Refined (kg)  </t>
  </si>
  <si>
    <t xml:space="preserve">War - Group: Purchased Goods &amp; Services - Precalculated Emissions (kgCO2e) - Licensed - Beer, regular (4-5° alcohol) - WRAP - Emissions Per Stage - Refined (kg)  </t>
  </si>
  <si>
    <t xml:space="preserve">War - Group: Purchased Goods &amp; Services - Precalculated Emissions (kgCO2e) - Licensed - ENE_Fried Potatoes (e.g. Hash browns)  </t>
  </si>
  <si>
    <t xml:space="preserve">War - Group: Purchased Goods &amp; Services - Precalculated Emissions (kgCO2e) - Licensed - ENE_Red Wine  </t>
  </si>
  <si>
    <t xml:space="preserve">War - Group: Purchased Goods &amp; Services - Precalculated Emissions (kgCO2e) - Licensed - ENE_Spirits  </t>
  </si>
  <si>
    <t xml:space="preserve">War - Group: Purchased Goods &amp; Services - Precalculated Emissions (kgCO2e) - Licensed - ENE_White Wine  </t>
  </si>
  <si>
    <t xml:space="preserve">War - Group: Purchased Goods &amp; Services - Precalculated Emissions (kgCO2e) - Licensed - Milk, PET Bottle with PP Lid - WRAP - Emissions Per Stage - Refined (kg)  </t>
  </si>
  <si>
    <t xml:space="preserve">War - Group: Purchased Goods &amp; Services - Precalculated Emissions (kgCO2e) - Licensed - Orange Juice, PET Bottle with PP Lid - WRAP - Emissions Per Stage - Refined (kg)  </t>
  </si>
  <si>
    <t xml:space="preserve">War - Group: Purchased Goods &amp; Services - Precalculated Emissions (kgCO2e) - Licensed - Other food products (EEIO) (£) (2023)  </t>
  </si>
  <si>
    <t xml:space="preserve">War - Group: Purchased Goods &amp; Services - Precalculated Emissions (kgCO2e) - Licensed - Soft drink, carbonated, without fruit juice, with sugar - WRAP - Emissions Per Stage - Refined (kg)  </t>
  </si>
  <si>
    <t xml:space="preserve">War - Group: Purchased Goods &amp; Services - Precalculated Emissions (kgCO2e) - Licensed - Soft drinks (EEIO) (£) (2023)  </t>
  </si>
  <si>
    <t xml:space="preserve">War - Group: Purchased Goods &amp; Services - Precalculated Emissions (kgCO2e) - Licensed - Sweets - WRAP - Emissions Per Stage HESTIA (kg)  </t>
  </si>
  <si>
    <t xml:space="preserve">War - Group: Purchased Goods &amp; Services - Precalculated Emissions (kgCO2e) - Retail - All Vegetarian Ready Meals - WRAP - Emissions Per Stage HESTIA (kg)  </t>
  </si>
  <si>
    <t xml:space="preserve">War - Group: Purchased Goods &amp; Services - Precalculated Emissions (kgCO2e) - Retail - Cakes, tarts, and pastries - WRAP - Emissions Per Stage HESTIA (kg)  </t>
  </si>
  <si>
    <t xml:space="preserve">War - Group: Purchased Goods &amp; Services - Precalculated Emissions (kgCO2e) - Retail - Combined oil (blended vegetable oils) - WRAP - Emissions Per Stage - Refined (kg)  </t>
  </si>
  <si>
    <t xml:space="preserve">War - Group: Purchased Goods &amp; Services - Precalculated Emissions (kgCO2e) - Retail - ENE_Fried Potatoes (e.g. Hash browns)  </t>
  </si>
  <si>
    <t xml:space="preserve">War - Group: Purchased Goods &amp; Services - Precalculated Emissions (kgCO2e) - Retail - ENE_Peanut  </t>
  </si>
  <si>
    <t xml:space="preserve">War - Group: Purchased Goods &amp; Services - Precalculated Emissions (kgCO2e) - Retail - ENE_Zucchini fresh (22)  </t>
  </si>
  <si>
    <t xml:space="preserve">War - Group: Purchased Goods &amp; Services - Precalculated Emissions (kgCO2e) - Retail - Fish (farmed) - WRAP - Emissions Per Stage - Refined (kg)  </t>
  </si>
  <si>
    <t xml:space="preserve">War - Group: Purchased Goods &amp; Services - Precalculated Emissions (kgCO2e) - Retail - Orange Juice, PET Bottle with PP Lid - WRAP - Emissions Per Stage - Refined (kg)  </t>
  </si>
  <si>
    <t xml:space="preserve">War - Group: Purchased Goods &amp; Services - Precalculated Emissions (kgCO2e) - Retail - Other food products (EEIO) (£) (2023)  </t>
  </si>
  <si>
    <t xml:space="preserve">War - Group: Purchased Goods &amp; Services - Precalculated Emissions (kgCO2e) - Retail - Poultry Sandwiches - WRAP - Emissions Per Stage HESTIA (kg)  </t>
  </si>
  <si>
    <t xml:space="preserve">War - Group: Purchased Goods &amp; Services - Precalculated Emissions (kgCO2e) - Retail - Rice, LDPE Bag - WRAP - Emissions Per Stage - Refined (kg)  </t>
  </si>
  <si>
    <t xml:space="preserve">War - Group: Purchased Goods &amp; Services - Precalculated Emissions (kgCO2e) - Retail - Soap and detergents, cleaning and polishing preparations, perfumes and toilet preparations (EEIO) (£) (2023)  </t>
  </si>
  <si>
    <t xml:space="preserve">War - Group: Purchased Goods &amp; Services - Precalculated Emissions (kgCO2e) - Retail - Soft drink, carbonated, without fruit juice, with sugar - WRAP - Emissions Per Stage - Refined (kg)  </t>
  </si>
  <si>
    <t xml:space="preserve">War - Group: Purchased Goods &amp; Services - Precalculated Emissions (kgCO2e) - Retail - Sweet Snack Bars - WRAP - Emissions Per Stage HESTIA (kg)  </t>
  </si>
  <si>
    <t xml:space="preserve">War - Group: Purchased Goods &amp; Services - Precalculated Emissions (kgCO2e) - Retail - Vegetarian Sandwiches - WRAP - Emissions Per Stage HESTIA (kg)  </t>
  </si>
  <si>
    <t xml:space="preserve">War - Group: Purchased Heat -Heat and steam - District heat and steam (kWh) (2023)  </t>
  </si>
  <si>
    <t xml:space="preserve">War - Group: Business Travel - Accommodation services (Inflation-Adjusted EEIO) (£) (2023)  </t>
  </si>
  <si>
    <t>per £ expenditure</t>
  </si>
  <si>
    <t>Screening-Based</t>
  </si>
  <si>
    <t>Expenditure (EEIO)</t>
  </si>
  <si>
    <t xml:space="preserve">War - Group: Business Travel - Road transport (Inflation-Adjusted EEIO) (£) (2023)  </t>
  </si>
  <si>
    <t xml:space="preserve">War - Group: Purchased Goods &amp; Services - Accounting, bookkeeping and auditing services; tax consulting services (Inflation-Adjusted EEIO) (£) (2023)  </t>
  </si>
  <si>
    <t xml:space="preserve">War - Group: Purchased Goods &amp; Services - Advertising and market research services (Inflation-Adjusted EEIO) (£) (2023)  </t>
  </si>
  <si>
    <t xml:space="preserve">War - Group: Purchased Goods &amp; Services - Computer programming, consultancy and related services (Inflation-Adjusted EEIO) (£) (2023)  </t>
  </si>
  <si>
    <t xml:space="preserve">War - Group: Purchased Goods &amp; Services - Creative, arts and entertainment services (Inflation-Adjusted EEIO) (£) (2023)  </t>
  </si>
  <si>
    <t xml:space="preserve">War - Group: Purchased Goods &amp; Services - Electrical equipment (Inflation-Adjusted EEIO) (£) (2023)  </t>
  </si>
  <si>
    <t xml:space="preserve">War - Group: Purchased Goods &amp; Services - Employment services (Inflation-Adjusted EEIO) (£) (2023)  </t>
  </si>
  <si>
    <t xml:space="preserve">War - Group: Purchased Goods &amp; Services - Financial services, except insurance and pension funding (Inflation-Adjusted EEIO) (£) (2023)  </t>
  </si>
  <si>
    <t xml:space="preserve">War - Group: Purchased Goods &amp; Services - Glass, refractory, clay, other porcelain and ceramic, stone and abrasive products (Inflation-Adjusted EEIO) (£) (2023)  </t>
  </si>
  <si>
    <t xml:space="preserve">War - Group: Purchased Goods &amp; Services - Human health services (Inflation-Adjusted EEIO) (£) (2023)  </t>
  </si>
  <si>
    <t xml:space="preserve">War - Group: Purchased Goods &amp; Services - Industrial gases, inorganics and fertilisers (all inorganic chemicals) (Inflation-Adjusted EEIO) (£) (2023)  </t>
  </si>
  <si>
    <t xml:space="preserve">War - Group: Purchased Goods &amp; Services - Information services (Inflation-Adjusted EEIO) (£) (2023)  </t>
  </si>
  <si>
    <t xml:space="preserve">War - Group: Purchased Goods &amp; Services - Insurance, reinsurance and pension funding services, except compulsory social security &amp; Pensions (Inflation-Adjusted EEIO) (£) (2023)  </t>
  </si>
  <si>
    <t xml:space="preserve">War - Group: Purchased Goods &amp; Services - Legal services (Inflation-Adjusted EEIO) (£) (2023)  </t>
  </si>
  <si>
    <t xml:space="preserve">War - Group: Purchased Goods &amp; Services - Machinery and equipment n.e.c. (Inflation-Adjusted EEIO) (£) (2023)  </t>
  </si>
  <si>
    <t xml:space="preserve">War - Group: Purchased Goods &amp; Services - Office administrative, office support and other business support services (Inflation-Adjusted EEIO) (£) (2023)  </t>
  </si>
  <si>
    <t xml:space="preserve">War - Group: Purchased Goods &amp; Services - Other food products (Inflation-Adjusted EEIO) (£) (2023)  </t>
  </si>
  <si>
    <t xml:space="preserve">War - Group: Purchased Goods &amp; Services - Other professional, scientific and technical services (Inflation-Adjusted EEIO) (£) (2023)  </t>
  </si>
  <si>
    <t xml:space="preserve">War - Group: Purchased Goods &amp; Services - Paper and paper products (Inflation-Adjusted EEIO) (£) (2023)  </t>
  </si>
  <si>
    <t xml:space="preserve">War - Group: Purchased Goods &amp; Services - Postal and courier services (Inflation-Adjusted EEIO) (£) (2023)  </t>
  </si>
  <si>
    <t xml:space="preserve">War - Group: Purchased Goods &amp; Services - Printing and recording services (Inflation-Adjusted EEIO) (£) (2023)  </t>
  </si>
  <si>
    <t xml:space="preserve">War - Group: Purchased Goods &amp; Services - Rental and leasing services (Inflation-Adjusted EEIO) (£) (2023)  </t>
  </si>
  <si>
    <t xml:space="preserve">War - Group: Purchased Goods &amp; Services - Repair services of computers and personal and household goods (Inflation-Adjusted EEIO) (£) (2023)  </t>
  </si>
  <si>
    <t xml:space="preserve">War - Group: Purchased Goods &amp; Services - Rest of repair; Installation (Inflation-Adjusted EEIO) (£) (2023)  </t>
  </si>
  <si>
    <t xml:space="preserve">War - Group: Purchased Goods &amp; Services - Retail trade services, except of motor vehicles and motorcycles (Inflation-Adjusted EEIO) (£) (2023)  </t>
  </si>
  <si>
    <t xml:space="preserve">War - Group: Purchased Goods &amp; Services - Security and investigation services (Inflation-Adjusted EEIO) (£) (2023)  </t>
  </si>
  <si>
    <t xml:space="preserve">War - Group: Purchased Goods &amp; Services - Services furnished by membership organisations (Inflation-Adjusted EEIO) (£) (2023)  </t>
  </si>
  <si>
    <t xml:space="preserve">War - Group: Purchased Goods &amp; Services - Services of head offices; management consulting services (Inflation-Adjusted EEIO) (£) (2023)  </t>
  </si>
  <si>
    <t xml:space="preserve">War - Group: Purchased Goods &amp; Services - Soap and detergents, cleaning and polishing preparations, perfumes and toilet preparations (Inflation-Adjusted EEIO) (£) (2023)  </t>
  </si>
  <si>
    <t xml:space="preserve">War - Group: Purchased Goods &amp; Services - Soft drinks (Inflation-Adjusted EEIO) (£) (2023)  </t>
  </si>
  <si>
    <t xml:space="preserve">War - Group: Purchased Goods &amp; Services - Sports services and amusement and recreation services (Inflation-Adjusted EEIO) (£) (2023)  </t>
  </si>
  <si>
    <t xml:space="preserve">War - Group: Purchased Goods &amp; Services - Telecommunications services (Inflation-Adjusted EEIO) (£) (2023)  </t>
  </si>
  <si>
    <t xml:space="preserve">War - Group: Purchased Goods &amp; Services - Waste collection, treatment and disposal services; materials recovery services (Inflation-Adjusted EEIO) (£) (2023)  </t>
  </si>
  <si>
    <t xml:space="preserve">War - Group: Purchased Goods &amp; Services - Wearing apparel (Inflation-Adjusted EEIO) (£) (2023)  </t>
  </si>
  <si>
    <t>War - Group: Waste - Refuse - Commercial and industrial waste  - Combustion (tonnes) (2023)  Incinerated</t>
  </si>
  <si>
    <t>per tonne</t>
  </si>
  <si>
    <t>Waste</t>
  </si>
  <si>
    <t>Diverted</t>
  </si>
  <si>
    <t>War - Group: Waste - Refuse - Commercial and industrial waste  - Combustion (tonnes) (2023)  Recycling</t>
  </si>
  <si>
    <t xml:space="preserve">War - Group: Waste - Refuse - Commercial and industrial waste  - Landfill (tonnes) (2023)  </t>
  </si>
  <si>
    <t>Landfill</t>
  </si>
  <si>
    <t>Materiality &amp; Sensitivity Analysis</t>
  </si>
  <si>
    <t>Data Quality Review</t>
  </si>
  <si>
    <t>Recommendations</t>
  </si>
  <si>
    <t>Definition</t>
  </si>
  <si>
    <t>Accuracy</t>
  </si>
  <si>
    <t>Materiality</t>
  </si>
  <si>
    <t>Uncertainty</t>
  </si>
  <si>
    <t>Estimated Maximum Margin of Error (+/-) (tCO2e)</t>
  </si>
  <si>
    <t>Initial Quality</t>
  </si>
  <si>
    <t>Improved Quality</t>
  </si>
  <si>
    <t>Best Quality</t>
  </si>
  <si>
    <t>Data Provided</t>
  </si>
  <si>
    <t>Data Quality</t>
  </si>
  <si>
    <t>Interval</t>
  </si>
  <si>
    <t>Notes</t>
  </si>
  <si>
    <t>Strengths</t>
  </si>
  <si>
    <t>Improvements</t>
  </si>
  <si>
    <t>Emissions from the combustion of fuels (inlc. natural gas) in owned or controlled equipment/facilities</t>
  </si>
  <si>
    <t>Derived/Proxy</t>
  </si>
  <si>
    <t>Material</t>
  </si>
  <si>
    <r>
      <rPr>
        <b/>
        <sz val="11"/>
        <color rgb="FF404040"/>
        <rFont val="Calibri"/>
        <family val="2"/>
        <scheme val="minor"/>
      </rPr>
      <t>Average-Data</t>
    </r>
    <r>
      <rPr>
        <sz val="11"/>
        <color rgb="FF404040"/>
        <rFont val="Calibri"/>
        <family val="2"/>
        <scheme val="minor"/>
      </rPr>
      <t>: Data estimates emissions from cost, industry or portfolio average fuel consumption</t>
    </r>
  </si>
  <si>
    <r>
      <rPr>
        <b/>
        <sz val="11"/>
        <color rgb="FF404040"/>
        <rFont val="Calibri"/>
        <family val="2"/>
        <scheme val="minor"/>
      </rPr>
      <t>Supplier-specific (estimated)</t>
    </r>
    <r>
      <rPr>
        <sz val="11"/>
        <color rgb="FF404040"/>
        <rFont val="Calibri"/>
        <family val="2"/>
        <scheme val="minor"/>
      </rPr>
      <t>: Data uses estimated monthly/annual fuel consumption from suppliers</t>
    </r>
  </si>
  <si>
    <r>
      <rPr>
        <b/>
        <sz val="11"/>
        <color rgb="FF404040"/>
        <rFont val="Calibri"/>
        <family val="2"/>
        <scheme val="minor"/>
      </rPr>
      <t>Supplier-specific (actual)</t>
    </r>
    <r>
      <rPr>
        <sz val="11"/>
        <color rgb="FF404040"/>
        <rFont val="Calibri"/>
        <family val="2"/>
        <scheme val="minor"/>
      </rPr>
      <t>: Data uses non-estimated monthly/annual fuel consumption from suppliers</t>
    </r>
  </si>
  <si>
    <t>Yes</t>
  </si>
  <si>
    <t>Annually</t>
  </si>
  <si>
    <r>
      <t xml:space="preserve">Natural Gas - </t>
    </r>
    <r>
      <rPr>
        <sz val="11"/>
        <color rgb="FF404040"/>
        <rFont val="Calibri"/>
        <family val="2"/>
        <scheme val="minor"/>
      </rPr>
      <t>Actual data provided kWh, except for SU North gas was estimated.</t>
    </r>
  </si>
  <si>
    <r>
      <t xml:space="preserve">Natural Gas - </t>
    </r>
    <r>
      <rPr>
        <sz val="11"/>
        <color rgb="FF404040"/>
        <rFont val="Calibri"/>
        <family val="2"/>
        <scheme val="minor"/>
      </rPr>
      <t>Actual data provided kWh.</t>
    </r>
  </si>
  <si>
    <r>
      <t xml:space="preserve">Natural Gas - </t>
    </r>
    <r>
      <rPr>
        <sz val="11"/>
        <color rgb="FF404040"/>
        <rFont val="Calibri"/>
        <family val="2"/>
        <scheme val="minor"/>
      </rPr>
      <t>Obtain actual data for all of your consumption</t>
    </r>
  </si>
  <si>
    <t>Emissions from the combustion of fuels in owned or controlled vehicles</t>
  </si>
  <si>
    <r>
      <rPr>
        <b/>
        <sz val="11"/>
        <color rgb="FF404040"/>
        <rFont val="Calibri"/>
        <family val="2"/>
        <scheme val="minor"/>
      </rPr>
      <t>Spend-based</t>
    </r>
    <r>
      <rPr>
        <sz val="11"/>
        <color rgb="FF404040"/>
        <rFont val="Calibri"/>
        <family val="2"/>
        <scheme val="minor"/>
      </rPr>
      <t>: Data estimates emissions based on fuel expenditure and vehicle type</t>
    </r>
  </si>
  <si>
    <r>
      <rPr>
        <b/>
        <sz val="11"/>
        <color rgb="FF404040"/>
        <rFont val="Calibri"/>
        <family val="2"/>
        <scheme val="minor"/>
      </rPr>
      <t>Distance-based</t>
    </r>
    <r>
      <rPr>
        <sz val="11"/>
        <color rgb="FF404040"/>
        <rFont val="Calibri"/>
        <family val="2"/>
        <scheme val="minor"/>
      </rPr>
      <t>: Data estimates emissions based on the distance travelled and vehicle type</t>
    </r>
  </si>
  <si>
    <r>
      <rPr>
        <b/>
        <sz val="11"/>
        <color rgb="FF404040"/>
        <rFont val="Calibri"/>
        <family val="2"/>
        <scheme val="minor"/>
      </rPr>
      <t>Fuel-based</t>
    </r>
    <r>
      <rPr>
        <sz val="11"/>
        <color rgb="FF404040"/>
        <rFont val="Calibri"/>
        <family val="2"/>
        <scheme val="minor"/>
      </rPr>
      <t>: Data includes the quantity and type of fuel consumed and vehicle used (i.e., diesel - litres)</t>
    </r>
  </si>
  <si>
    <t>Fugitive emissions from assets in owned or controlled equipment/facilities</t>
  </si>
  <si>
    <t>Very Good</t>
  </si>
  <si>
    <r>
      <rPr>
        <b/>
        <sz val="11"/>
        <color rgb="FF404040"/>
        <rFont val="Calibri"/>
        <family val="2"/>
        <scheme val="minor"/>
      </rPr>
      <t>Asset-leakage (estimated)</t>
    </r>
    <r>
      <rPr>
        <sz val="11"/>
        <color rgb="FF404040"/>
        <rFont val="Calibri"/>
        <family val="2"/>
        <scheme val="minor"/>
      </rPr>
      <t>: Data estimates emissions based on refrigerant type, asset capacity and estimated leakage rates</t>
    </r>
  </si>
  <si>
    <r>
      <rPr>
        <b/>
        <sz val="11"/>
        <color rgb="FF404040"/>
        <rFont val="Calibri"/>
        <family val="2"/>
        <scheme val="minor"/>
      </rPr>
      <t>Asset-leakage (actual)</t>
    </r>
    <r>
      <rPr>
        <sz val="11"/>
        <color rgb="FF404040"/>
        <rFont val="Calibri"/>
        <family val="2"/>
        <scheme val="minor"/>
      </rPr>
      <t>: Data uses refrigerant type and recharge amount to determine fugitive emissions</t>
    </r>
  </si>
  <si>
    <r>
      <t xml:space="preserve">F-Gas - </t>
    </r>
    <r>
      <rPr>
        <sz val="11"/>
        <color rgb="FF404040"/>
        <rFont val="Calibri"/>
        <family val="2"/>
        <scheme val="minor"/>
      </rPr>
      <t>Confirmed, no recharges during the reported year</t>
    </r>
  </si>
  <si>
    <r>
      <t>F-Gas</t>
    </r>
    <r>
      <rPr>
        <sz val="11"/>
        <color rgb="FF404040"/>
        <rFont val="Calibri"/>
        <family val="2"/>
        <scheme val="minor"/>
      </rPr>
      <t xml:space="preserve"> - F- Gas log provided</t>
    </r>
  </si>
  <si>
    <r>
      <t>F-Gas</t>
    </r>
    <r>
      <rPr>
        <sz val="11"/>
        <color rgb="FF404040"/>
        <rFont val="Calibri"/>
        <family val="2"/>
        <scheme val="minor"/>
      </rPr>
      <t xml:space="preserve"> - Continue to provide this level of data.</t>
    </r>
  </si>
  <si>
    <t>Electricity (incl. heat and steam)</t>
  </si>
  <si>
    <t>Emissions from the generation of purchased electricity, heating/cooling, and steam</t>
  </si>
  <si>
    <t>Medium</t>
  </si>
  <si>
    <r>
      <rPr>
        <b/>
        <sz val="11"/>
        <color rgb="FF404040"/>
        <rFont val="Calibri"/>
        <family val="2"/>
        <scheme val="minor"/>
      </rPr>
      <t>Average-Data</t>
    </r>
    <r>
      <rPr>
        <sz val="11"/>
        <color rgb="FF404040"/>
        <rFont val="Calibri"/>
        <family val="2"/>
        <scheme val="minor"/>
      </rPr>
      <t>: Data estimates emissions from cost, industry or portfolio average energy consumption</t>
    </r>
  </si>
  <si>
    <r>
      <rPr>
        <b/>
        <sz val="11"/>
        <color rgb="FF404040"/>
        <rFont val="Calibri"/>
        <family val="2"/>
        <scheme val="minor"/>
      </rPr>
      <t>Supplier-specific (estimated)</t>
    </r>
    <r>
      <rPr>
        <sz val="11"/>
        <color rgb="FF404040"/>
        <rFont val="Calibri"/>
        <family val="2"/>
        <scheme val="minor"/>
      </rPr>
      <t>: Data estimates emissions from monthly/annual electricity consumption from suppliers</t>
    </r>
  </si>
  <si>
    <r>
      <rPr>
        <b/>
        <sz val="11"/>
        <color rgb="FF404040"/>
        <rFont val="Calibri"/>
        <family val="2"/>
        <scheme val="minor"/>
      </rPr>
      <t>Supplier-specific (actual)</t>
    </r>
    <r>
      <rPr>
        <sz val="11"/>
        <color rgb="FF404040"/>
        <rFont val="Calibri"/>
        <family val="2"/>
        <scheme val="minor"/>
      </rPr>
      <t>: Data uses non-estimated monthly electricity consumption from suppliers</t>
    </r>
  </si>
  <si>
    <r>
      <t>Electricity (incl. heat and steam)</t>
    </r>
    <r>
      <rPr>
        <sz val="11"/>
        <color rgb="FF404040"/>
        <rFont val="Calibri"/>
        <family val="2"/>
        <scheme val="minor"/>
      </rPr>
      <t xml:space="preserve"> - Actual data provided in kWh, except for SU south Heat and steam was estimated.</t>
    </r>
  </si>
  <si>
    <r>
      <t>Electricity (incl. heat and steam)</t>
    </r>
    <r>
      <rPr>
        <sz val="11"/>
        <color rgb="FF404040"/>
        <rFont val="Calibri"/>
        <family val="2"/>
        <scheme val="minor"/>
      </rPr>
      <t xml:space="preserve"> - Actual data provided kWh.</t>
    </r>
  </si>
  <si>
    <r>
      <t>Electricity (incl. heat and steam)</t>
    </r>
    <r>
      <rPr>
        <sz val="11"/>
        <color rgb="FF404040"/>
        <rFont val="Calibri"/>
        <family val="2"/>
        <scheme val="minor"/>
      </rPr>
      <t xml:space="preserve"> - Obtain actual data for all of your consumption</t>
    </r>
    <r>
      <rPr>
        <b/>
        <sz val="11"/>
        <color rgb="FF404040"/>
        <rFont val="Calibri"/>
        <family val="2"/>
        <scheme val="minor"/>
      </rPr>
      <t xml:space="preserve"> </t>
    </r>
    <r>
      <rPr>
        <sz val="11"/>
        <color rgb="FF404040"/>
        <rFont val="Calibri"/>
        <family val="2"/>
        <scheme val="minor"/>
      </rPr>
      <t>and also engage with the university, identify supplier and if not 100% renewable, try to lobby to switch.</t>
    </r>
  </si>
  <si>
    <t>Extraction, production, and transportation of goods and services</t>
  </si>
  <si>
    <t>Adequate</t>
  </si>
  <si>
    <t>High</t>
  </si>
  <si>
    <r>
      <rPr>
        <b/>
        <sz val="11"/>
        <color rgb="FF404040"/>
        <rFont val="Calibri"/>
        <family val="2"/>
        <scheme val="minor"/>
      </rPr>
      <t>Spend-based</t>
    </r>
    <r>
      <rPr>
        <sz val="11"/>
        <color rgb="FF404040"/>
        <rFont val="Calibri"/>
        <family val="2"/>
        <scheme val="minor"/>
      </rPr>
      <t>: Data estimates emissions for purchased goods and services based on expenditure using EEIO factors</t>
    </r>
  </si>
  <si>
    <r>
      <rPr>
        <b/>
        <sz val="11"/>
        <color rgb="FF404040"/>
        <rFont val="Calibri"/>
        <family val="2"/>
        <scheme val="minor"/>
      </rPr>
      <t>Average-data</t>
    </r>
    <r>
      <rPr>
        <sz val="11"/>
        <color rgb="FF404040"/>
        <rFont val="Calibri"/>
        <family val="2"/>
        <scheme val="minor"/>
      </rPr>
      <t>: Data estimates emissions using weight/quantity and country of origin (purchased goods only)</t>
    </r>
  </si>
  <si>
    <r>
      <rPr>
        <b/>
        <sz val="11"/>
        <color rgb="FF404040"/>
        <rFont val="Calibri"/>
        <family val="2"/>
        <scheme val="minor"/>
      </rPr>
      <t>Product-Level/Supplier-specific</t>
    </r>
    <r>
      <rPr>
        <sz val="11"/>
        <color rgb="FF404040"/>
        <rFont val="Calibri"/>
        <family val="2"/>
        <scheme val="minor"/>
      </rPr>
      <t>: Data uses product-level data from supplier (purchased goods) or supplier-specific factors (purchased services)</t>
    </r>
  </si>
  <si>
    <r>
      <t>Purchased Goods &amp; Services</t>
    </r>
    <r>
      <rPr>
        <sz val="11"/>
        <color rgb="FF404040"/>
        <rFont val="Calibri"/>
        <family val="2"/>
        <scheme val="minor"/>
      </rPr>
      <t xml:space="preserve"> -  Data provided in expense (£) where EEIO expenditure factors were applied, no additional treatment required.</t>
    </r>
    <r>
      <rPr>
        <b/>
        <sz val="11"/>
        <color rgb="FF404040"/>
        <rFont val="Calibri"/>
        <family val="2"/>
        <scheme val="minor"/>
      </rPr>
      <t xml:space="preserve">
</t>
    </r>
    <r>
      <rPr>
        <sz val="11"/>
        <color rgb="FF404040"/>
        <rFont val="Calibri"/>
        <family val="2"/>
        <scheme val="minor"/>
      </rPr>
      <t>For NUS Charity spend, this has been provided in expense and weight.</t>
    </r>
  </si>
  <si>
    <r>
      <t>Purchased Goods &amp; Services</t>
    </r>
    <r>
      <rPr>
        <sz val="11"/>
        <color rgb="FF404040"/>
        <rFont val="Calibri"/>
        <family val="2"/>
        <scheme val="minor"/>
      </rPr>
      <t xml:space="preserve"> – Expense data used for purchases which requires EEIO factors to be applied (initial level of data quality).</t>
    </r>
    <r>
      <rPr>
        <b/>
        <sz val="11"/>
        <color rgb="FF404040"/>
        <rFont val="Calibri"/>
        <family val="2"/>
        <scheme val="minor"/>
      </rPr>
      <t xml:space="preserve">
</t>
    </r>
    <r>
      <rPr>
        <sz val="11"/>
        <color rgb="FF404040"/>
        <rFont val="Calibri"/>
        <family val="2"/>
        <scheme val="minor"/>
      </rPr>
      <t>NUS Charity, weight data has been provided for some purchases.</t>
    </r>
  </si>
  <si>
    <r>
      <t>Purchased Goods &amp; Services</t>
    </r>
    <r>
      <rPr>
        <sz val="11"/>
        <color rgb="FF404040"/>
        <rFont val="Calibri"/>
        <family val="2"/>
        <scheme val="minor"/>
      </rPr>
      <t xml:space="preserve"> – If possible you should begin to rank top spend merchants and engage with suppliers and undertake supplier chain engagement or online research to determine supplier-specific factors (tCO2e/£) avoid the use of estimated EEIO purchasing factors.</t>
    </r>
  </si>
  <si>
    <t>Category 2: Capital Goods</t>
  </si>
  <si>
    <t>Extraction, production, and transportation of capital goods</t>
  </si>
  <si>
    <r>
      <rPr>
        <b/>
        <sz val="11"/>
        <color rgb="FF404040"/>
        <rFont val="Calibri"/>
        <family val="2"/>
        <scheme val="minor"/>
      </rPr>
      <t>Spend-based</t>
    </r>
    <r>
      <rPr>
        <sz val="11"/>
        <color rgb="FF404040"/>
        <rFont val="Calibri"/>
        <family val="2"/>
        <scheme val="minor"/>
      </rPr>
      <t>: Data estimates emissions for purchased goods based on expenditure using EEIO factors</t>
    </r>
  </si>
  <si>
    <r>
      <rPr>
        <b/>
        <sz val="11"/>
        <color rgb="FF404040"/>
        <rFont val="Calibri"/>
        <family val="2"/>
        <scheme val="minor"/>
      </rPr>
      <t>Average-data</t>
    </r>
    <r>
      <rPr>
        <sz val="11"/>
        <color rgb="FF404040"/>
        <rFont val="Calibri"/>
        <family val="2"/>
        <scheme val="minor"/>
      </rPr>
      <t>: Data estimates emissions using weight/quantity and country of origin</t>
    </r>
  </si>
  <si>
    <r>
      <rPr>
        <b/>
        <sz val="11"/>
        <color rgb="FF404040"/>
        <rFont val="Calibri"/>
        <family val="2"/>
        <scheme val="minor"/>
      </rPr>
      <t>Product-level</t>
    </r>
    <r>
      <rPr>
        <sz val="11"/>
        <color rgb="FF404040"/>
        <rFont val="Calibri"/>
        <family val="2"/>
        <scheme val="minor"/>
      </rPr>
      <t>: Data uses product-level data from supplier (i.e., lifecycle analysis)</t>
    </r>
  </si>
  <si>
    <r>
      <t>Capital Goods</t>
    </r>
    <r>
      <rPr>
        <sz val="11"/>
        <color rgb="FF404040"/>
        <rFont val="Calibri"/>
        <family val="2"/>
        <scheme val="minor"/>
      </rPr>
      <t xml:space="preserve"> - Assumed to be included in Purchased Goods &amp; Services.</t>
    </r>
  </si>
  <si>
    <r>
      <t xml:space="preserve">Capital Goods </t>
    </r>
    <r>
      <rPr>
        <sz val="11"/>
        <color rgb="FF404040"/>
        <rFont val="Calibri"/>
        <family val="2"/>
        <scheme val="minor"/>
      </rPr>
      <t>- See Purchased Goods &amp; Services for strengths.</t>
    </r>
  </si>
  <si>
    <r>
      <t>Capital Goods</t>
    </r>
    <r>
      <rPr>
        <sz val="11"/>
        <color rgb="FF404040"/>
        <rFont val="Calibri"/>
        <family val="2"/>
        <scheme val="minor"/>
      </rPr>
      <t xml:space="preserve"> - See Purchased Goods &amp; Services for improvements.</t>
    </r>
  </si>
  <si>
    <t>Extraction, production, and transportation of fuels and purchased energy</t>
  </si>
  <si>
    <t>Very Low</t>
  </si>
  <si>
    <r>
      <rPr>
        <b/>
        <sz val="11"/>
        <color rgb="FF404040"/>
        <rFont val="Calibri"/>
        <family val="2"/>
        <scheme val="minor"/>
      </rPr>
      <t>Average-Data</t>
    </r>
    <r>
      <rPr>
        <sz val="11"/>
        <color rgb="FF404040"/>
        <rFont val="Calibri"/>
        <family val="2"/>
        <scheme val="minor"/>
      </rPr>
      <t>: Data estimates emissions from cost, industry or portfolio average fuel and energy consumption</t>
    </r>
  </si>
  <si>
    <r>
      <rPr>
        <b/>
        <sz val="11"/>
        <color rgb="FF404040"/>
        <rFont val="Calibri"/>
        <family val="2"/>
        <scheme val="minor"/>
      </rPr>
      <t>Supplier-specific (actual)</t>
    </r>
    <r>
      <rPr>
        <sz val="11"/>
        <color rgb="FF404040"/>
        <rFont val="Calibri"/>
        <family val="2"/>
        <scheme val="minor"/>
      </rPr>
      <t>: Data uses estimated fuel and energy consumption from suppliers</t>
    </r>
  </si>
  <si>
    <r>
      <rPr>
        <b/>
        <sz val="11"/>
        <color rgb="FF404040"/>
        <rFont val="Calibri"/>
        <family val="2"/>
        <scheme val="minor"/>
      </rPr>
      <t>Supplier-specific (actual)</t>
    </r>
    <r>
      <rPr>
        <sz val="11"/>
        <color rgb="FF404040"/>
        <rFont val="Calibri"/>
        <family val="2"/>
        <scheme val="minor"/>
      </rPr>
      <t>: Data uses non-estimated fuel and energy consumption from suppliers</t>
    </r>
  </si>
  <si>
    <r>
      <t>Fuel &amp; Energy-Related Activities</t>
    </r>
    <r>
      <rPr>
        <sz val="11"/>
        <color rgb="FF404040"/>
        <rFont val="Calibri"/>
        <family val="2"/>
        <scheme val="minor"/>
      </rPr>
      <t xml:space="preserve"> – Upstream emission factors (i.e., transmission and distribution, Well-to-Tank (WTT), and WTT transmission and distribution) was applied to Scope 1 and 2 fuel and energy use.</t>
    </r>
  </si>
  <si>
    <r>
      <t>Fuel &amp; Energy-Related Activities</t>
    </r>
    <r>
      <rPr>
        <sz val="11"/>
        <color rgb="FF404040"/>
        <rFont val="Calibri"/>
        <family val="2"/>
        <scheme val="minor"/>
      </rPr>
      <t xml:space="preserve"> – Data quality is dependent on the quality of fuel and energy data used in Scope 1 and 2.</t>
    </r>
  </si>
  <si>
    <r>
      <t>Fuel &amp; Energy-Related Activities</t>
    </r>
    <r>
      <rPr>
        <sz val="11"/>
        <color rgb="FF404040"/>
        <rFont val="Calibri"/>
        <family val="2"/>
        <scheme val="minor"/>
      </rPr>
      <t xml:space="preserve"> – Improvements are related to those provided in ‘Owned Vehicles’.</t>
    </r>
  </si>
  <si>
    <t>Transportation and distribution of purchased products and services (incl. inbound and outbound logistics)</t>
  </si>
  <si>
    <r>
      <rPr>
        <b/>
        <sz val="11"/>
        <color rgb="FF404040"/>
        <rFont val="Calibri"/>
        <family val="2"/>
        <scheme val="minor"/>
      </rPr>
      <t>Spend-based</t>
    </r>
    <r>
      <rPr>
        <sz val="11"/>
        <color rgb="FF404040"/>
        <rFont val="Calibri"/>
        <family val="2"/>
        <scheme val="minor"/>
      </rPr>
      <t>: Data estimates emissions based on expenditure using EEIO factors</t>
    </r>
  </si>
  <si>
    <r>
      <rPr>
        <b/>
        <sz val="11"/>
        <color rgb="FF404040"/>
        <rFont val="Calibri"/>
        <family val="2"/>
        <scheme val="minor"/>
      </rPr>
      <t>Distance-based</t>
    </r>
    <r>
      <rPr>
        <sz val="11"/>
        <color rgb="FF404040"/>
        <rFont val="Calibri"/>
        <family val="2"/>
        <scheme val="minor"/>
      </rPr>
      <t>: Data estimates emissions from the mass, distance and mode of transport used</t>
    </r>
  </si>
  <si>
    <r>
      <rPr>
        <b/>
        <sz val="11"/>
        <color rgb="FF404040"/>
        <rFont val="Calibri"/>
        <family val="2"/>
        <scheme val="minor"/>
      </rPr>
      <t>Fuel-based</t>
    </r>
    <r>
      <rPr>
        <sz val="11"/>
        <color rgb="FF404040"/>
        <rFont val="Calibri"/>
        <family val="2"/>
        <scheme val="minor"/>
      </rPr>
      <t>: Data includes the quantity of fuel consumed (i.e., litres)</t>
    </r>
  </si>
  <si>
    <r>
      <t xml:space="preserve">Upstream Transportation &amp; Distribution </t>
    </r>
    <r>
      <rPr>
        <sz val="11"/>
        <color rgb="FF404040"/>
        <rFont val="Calibri"/>
        <family val="2"/>
        <scheme val="minor"/>
      </rPr>
      <t xml:space="preserve">- No. of deliveries per year, mileage, weight and vehicle data provided. </t>
    </r>
  </si>
  <si>
    <r>
      <t>Upstream Transportation &amp; Distribution</t>
    </r>
    <r>
      <rPr>
        <sz val="11"/>
        <color rgb="FF404040"/>
        <rFont val="Calibri"/>
        <family val="2"/>
        <scheme val="minor"/>
      </rPr>
      <t xml:space="preserve"> - Weight and distance data was provided.</t>
    </r>
  </si>
  <si>
    <r>
      <t xml:space="preserve">Upstream Transportation &amp; Distribution </t>
    </r>
    <r>
      <rPr>
        <sz val="11"/>
        <color rgb="FF404040"/>
        <rFont val="Calibri"/>
        <family val="2"/>
        <scheme val="minor"/>
      </rPr>
      <t xml:space="preserve">- Aim to collect litres data over mileage data to transition to improved or best level of data quality. </t>
    </r>
  </si>
  <si>
    <t>Disposal and treatment of waste (incl. water) generated</t>
  </si>
  <si>
    <t>Benchmark</t>
  </si>
  <si>
    <t>Negligible</t>
  </si>
  <si>
    <r>
      <rPr>
        <b/>
        <sz val="11"/>
        <color rgb="FF404040"/>
        <rFont val="Calibri"/>
        <family val="2"/>
        <scheme val="minor"/>
      </rPr>
      <t>Average-data</t>
    </r>
    <r>
      <rPr>
        <sz val="11"/>
        <color rgb="FF404040"/>
        <rFont val="Calibri"/>
        <family val="2"/>
        <scheme val="minor"/>
      </rPr>
      <t>: Data estimates emissions from total waste going to each disposal method</t>
    </r>
  </si>
  <si>
    <r>
      <rPr>
        <b/>
        <sz val="11"/>
        <color rgb="FF404040"/>
        <rFont val="Calibri"/>
        <family val="2"/>
        <scheme val="minor"/>
      </rPr>
      <t>Waste-type-specific</t>
    </r>
    <r>
      <rPr>
        <sz val="11"/>
        <color rgb="FF404040"/>
        <rFont val="Calibri"/>
        <family val="2"/>
        <scheme val="minor"/>
      </rPr>
      <t>: Data uses the specific waste types and waste treatment methods to determine emissions</t>
    </r>
  </si>
  <si>
    <r>
      <t>Water</t>
    </r>
    <r>
      <rPr>
        <sz val="11"/>
        <color rgb="FF404040"/>
        <rFont val="Calibri"/>
        <family val="2"/>
        <scheme val="minor"/>
      </rPr>
      <t xml:space="preserve"> - Actual adata provided in m3.
</t>
    </r>
    <r>
      <rPr>
        <b/>
        <sz val="11"/>
        <color rgb="FF404040"/>
        <rFont val="Calibri"/>
        <family val="2"/>
        <scheme val="minor"/>
      </rPr>
      <t xml:space="preserve">Waste - </t>
    </r>
    <r>
      <rPr>
        <sz val="11"/>
        <color rgb="FF404040"/>
        <rFont val="Calibri"/>
        <family val="2"/>
        <scheme val="minor"/>
      </rPr>
      <t>No waste data provided. Waste Benchmark used, which assumes 200kg of waste per person, with a waste treatment split of Landfill 7%, Recycling 42% and Incinerated 52%.</t>
    </r>
  </si>
  <si>
    <r>
      <t>Water</t>
    </r>
    <r>
      <rPr>
        <sz val="11"/>
        <color rgb="FF404040"/>
        <rFont val="Calibri"/>
        <family val="2"/>
        <scheme val="minor"/>
      </rPr>
      <t xml:space="preserve"> - Actual data provided in m3
</t>
    </r>
    <r>
      <rPr>
        <b/>
        <sz val="11"/>
        <color rgb="FF404040"/>
        <rFont val="Calibri"/>
        <family val="2"/>
        <scheme val="minor"/>
      </rPr>
      <t>Waste</t>
    </r>
    <r>
      <rPr>
        <sz val="11"/>
        <color rgb="FF404040"/>
        <rFont val="Calibri"/>
        <family val="2"/>
        <scheme val="minor"/>
      </rPr>
      <t xml:space="preserve"> - Headcount used.</t>
    </r>
  </si>
  <si>
    <r>
      <t>Water</t>
    </r>
    <r>
      <rPr>
        <sz val="11"/>
        <color rgb="FF404040"/>
        <rFont val="Calibri"/>
        <family val="2"/>
        <scheme val="minor"/>
      </rPr>
      <t xml:space="preserve"> - Continue to provide this level of data.
</t>
    </r>
    <r>
      <rPr>
        <b/>
        <sz val="11"/>
        <color rgb="FF404040"/>
        <rFont val="Calibri"/>
        <family val="2"/>
        <scheme val="minor"/>
      </rPr>
      <t>Waste</t>
    </r>
    <r>
      <rPr>
        <sz val="11"/>
        <color rgb="FF404040"/>
        <rFont val="Calibri"/>
        <family val="2"/>
        <scheme val="minor"/>
      </rPr>
      <t xml:space="preserve"> - Where possible try to obtain data direct from your waste suppliers to obtain the actual weight of the waste you are using. </t>
    </r>
  </si>
  <si>
    <t>Transportation of employees for business-related activities</t>
  </si>
  <si>
    <t>Low</t>
  </si>
  <si>
    <r>
      <rPr>
        <b/>
        <sz val="11"/>
        <color rgb="FF404040"/>
        <rFont val="Calibri"/>
        <family val="2"/>
        <scheme val="minor"/>
      </rPr>
      <t>Distance-based</t>
    </r>
    <r>
      <rPr>
        <sz val="11"/>
        <color rgb="FF404040"/>
        <rFont val="Calibri"/>
        <family val="2"/>
        <scheme val="minor"/>
      </rPr>
      <t xml:space="preserve">: Data estimates emissions from the distance travelled and mode of business travel </t>
    </r>
  </si>
  <si>
    <r>
      <rPr>
        <b/>
        <sz val="11"/>
        <color rgb="FF404040"/>
        <rFont val="Calibri"/>
        <family val="2"/>
        <scheme val="minor"/>
      </rPr>
      <t>Fuel-based</t>
    </r>
    <r>
      <rPr>
        <sz val="11"/>
        <color rgb="FF404040"/>
        <rFont val="Calibri"/>
        <family val="2"/>
        <scheme val="minor"/>
      </rPr>
      <t>: Data includes the quantity of fuel consumed during business travel (i.e., litres)</t>
    </r>
  </si>
  <si>
    <r>
      <t>Business Travel</t>
    </r>
    <r>
      <rPr>
        <sz val="11"/>
        <color rgb="FF404040"/>
        <rFont val="Calibri"/>
        <family val="2"/>
        <scheme val="minor"/>
      </rPr>
      <t xml:space="preserve"> – Data for transport modes (i.e., rail, taxi) were provided in expense (£) which were mapped to a relevant EEIO expenditure factor, no additional treatment required.</t>
    </r>
  </si>
  <si>
    <r>
      <t xml:space="preserve">Business Travel – </t>
    </r>
    <r>
      <rPr>
        <sz val="11"/>
        <color rgb="FF404040"/>
        <rFont val="Calibri"/>
        <family val="2"/>
        <scheme val="minor"/>
      </rPr>
      <t>Expense data used for purchases which requires EEIO factors to be applied (initial level of data quality).</t>
    </r>
  </si>
  <si>
    <r>
      <t xml:space="preserve">Business Travel – </t>
    </r>
    <r>
      <rPr>
        <sz val="11"/>
        <color rgb="FF404040"/>
        <rFont val="Calibri"/>
        <family val="2"/>
        <scheme val="minor"/>
      </rPr>
      <t xml:space="preserve">Ensure internal expense system allows employees to provide distance travelled or litres used data to enable UWE to transition from EEIO factors to improved/best level of data quality. </t>
    </r>
  </si>
  <si>
    <t>Transportation of employees between their homes and worksites (incl. emissions from homeworking)</t>
  </si>
  <si>
    <r>
      <rPr>
        <b/>
        <sz val="11"/>
        <color rgb="FF404040"/>
        <rFont val="Calibri"/>
        <family val="2"/>
        <scheme val="minor"/>
      </rPr>
      <t>Average-data</t>
    </r>
    <r>
      <rPr>
        <sz val="11"/>
        <color rgb="FF404040"/>
        <rFont val="Calibri"/>
        <family val="2"/>
        <scheme val="minor"/>
      </rPr>
      <t>: Data estimates emissions based on average commuting pattern benchmarks (i.e. national, regional)</t>
    </r>
  </si>
  <si>
    <r>
      <rPr>
        <b/>
        <sz val="11"/>
        <color rgb="FF404040"/>
        <rFont val="Calibri"/>
        <family val="2"/>
        <scheme val="minor"/>
      </rPr>
      <t>Distance-based</t>
    </r>
    <r>
      <rPr>
        <sz val="11"/>
        <color rgb="FF404040"/>
        <rFont val="Calibri"/>
        <family val="2"/>
        <scheme val="minor"/>
      </rPr>
      <t>: Data estimates emissions using employee commuting patterns (i.e., distance travelled and mode of transport)</t>
    </r>
  </si>
  <si>
    <r>
      <rPr>
        <b/>
        <sz val="11"/>
        <color rgb="FF404040"/>
        <rFont val="Calibri"/>
        <family val="2"/>
        <scheme val="minor"/>
      </rPr>
      <t>Fuel-based</t>
    </r>
    <r>
      <rPr>
        <sz val="11"/>
        <color rgb="FF404040"/>
        <rFont val="Calibri"/>
        <family val="2"/>
        <scheme val="minor"/>
      </rPr>
      <t>: Data includes the quantity of fuel consumed during commuting (i.e., litres)</t>
    </r>
  </si>
  <si>
    <r>
      <t>Employee Commuting</t>
    </r>
    <r>
      <rPr>
        <sz val="11"/>
        <color rgb="FF404040"/>
        <rFont val="Calibri"/>
        <family val="2"/>
        <scheme val="minor"/>
      </rPr>
      <t xml:space="preserve"> - Data provided for vehicle type, fuel type and distance travelled one way. This was then extrapolated up to the full year. (46 weeks)</t>
    </r>
  </si>
  <si>
    <r>
      <t xml:space="preserve">Employee Commuting </t>
    </r>
    <r>
      <rPr>
        <sz val="11"/>
        <color rgb="FF404040"/>
        <rFont val="Calibri"/>
        <family val="2"/>
        <scheme val="minor"/>
      </rPr>
      <t>– Mileage data provided for per journey.</t>
    </r>
  </si>
  <si>
    <r>
      <t xml:space="preserve">Employee Commuting/Homeworking </t>
    </r>
    <r>
      <rPr>
        <sz val="11"/>
        <color rgb="FF404040"/>
        <rFont val="Calibri"/>
        <family val="2"/>
        <scheme val="minor"/>
      </rPr>
      <t>– Continue to provide this level of data.</t>
    </r>
  </si>
  <si>
    <t>Category 8: Upstream Leased Assets</t>
  </si>
  <si>
    <t>Operation of leased assets not included in scope 1 &amp; 2</t>
  </si>
  <si>
    <r>
      <rPr>
        <b/>
        <sz val="11"/>
        <color rgb="FF404040"/>
        <rFont val="Calibri"/>
        <family val="2"/>
        <scheme val="minor"/>
      </rPr>
      <t>Average-data</t>
    </r>
    <r>
      <rPr>
        <sz val="11"/>
        <color rgb="FF404040"/>
        <rFont val="Calibri"/>
        <family val="2"/>
        <scheme val="minor"/>
      </rPr>
      <t>: Data estimates emissions by average data (i.e., emissions per asset type or floor space)</t>
    </r>
  </si>
  <si>
    <r>
      <rPr>
        <b/>
        <sz val="11"/>
        <color rgb="FF404040"/>
        <rFont val="Calibri"/>
        <family val="2"/>
        <scheme val="minor"/>
      </rPr>
      <t>Lessor-specific</t>
    </r>
    <r>
      <rPr>
        <sz val="11"/>
        <color rgb="FF404040"/>
        <rFont val="Calibri"/>
        <family val="2"/>
        <scheme val="minor"/>
      </rPr>
      <t>: Data estimates emissions from lessor(s) scope 1 and scope 2 emissions</t>
    </r>
  </si>
  <si>
    <r>
      <rPr>
        <b/>
        <sz val="11"/>
        <color rgb="FF404040"/>
        <rFont val="Calibri"/>
        <family val="2"/>
        <scheme val="minor"/>
      </rPr>
      <t>Asset-specific</t>
    </r>
    <r>
      <rPr>
        <sz val="11"/>
        <color rgb="FF404040"/>
        <rFont val="Calibri"/>
        <family val="2"/>
        <scheme val="minor"/>
      </rPr>
      <t>: Data includes the asset-specific fuel use, energy use, and fugitive emissions from each leased asset</t>
    </r>
  </si>
  <si>
    <t>Category 9: Downstream Transportation and Distribution</t>
  </si>
  <si>
    <t>Transportation and distribution of products sold to end consumer in vehicles and facilities not owned or controlled (inc. retail and storage)</t>
  </si>
  <si>
    <t>Category 10: Processing of Sold Products</t>
  </si>
  <si>
    <t>Processing of intermediate products sold by downstream companies</t>
  </si>
  <si>
    <r>
      <rPr>
        <b/>
        <sz val="11"/>
        <color rgb="FF404040"/>
        <rFont val="Calibri"/>
        <family val="2"/>
        <scheme val="minor"/>
      </rPr>
      <t>Average-data</t>
    </r>
    <r>
      <rPr>
        <sz val="11"/>
        <color rgb="FF404040"/>
        <rFont val="Calibri"/>
        <family val="2"/>
        <scheme val="minor"/>
      </rPr>
      <t>: Data estimates emissions of sold intermediate products using average secondary data</t>
    </r>
  </si>
  <si>
    <r>
      <rPr>
        <b/>
        <sz val="11"/>
        <color rgb="FF404040"/>
        <rFont val="Calibri"/>
        <family val="2"/>
        <scheme val="minor"/>
      </rPr>
      <t>Site-specific</t>
    </r>
    <r>
      <rPr>
        <sz val="11"/>
        <color rgb="FF404040"/>
        <rFont val="Calibri"/>
        <family val="2"/>
        <scheme val="minor"/>
      </rPr>
      <t>: Data includes the amount of fuel and electricity used and waste generated from processing sold intermediate products</t>
    </r>
  </si>
  <si>
    <t>Category 11: Use of Sold Products</t>
  </si>
  <si>
    <t>End use of goods and services sold</t>
  </si>
  <si>
    <r>
      <rPr>
        <b/>
        <sz val="11"/>
        <color rgb="FF404040"/>
        <rFont val="Calibri"/>
        <family val="2"/>
        <scheme val="minor"/>
      </rPr>
      <t>Indirect &amp; direct use-phase (estimated)</t>
    </r>
    <r>
      <rPr>
        <sz val="11"/>
        <color rgb="FF404040"/>
        <rFont val="Calibri"/>
        <family val="2"/>
        <scheme val="minor"/>
      </rPr>
      <t>: Data estimates emissions using quantity and product type to estimate expected usage of sold products</t>
    </r>
  </si>
  <si>
    <r>
      <rPr>
        <b/>
        <sz val="11"/>
        <color rgb="FF404040"/>
        <rFont val="Calibri"/>
        <family val="2"/>
        <scheme val="minor"/>
      </rPr>
      <t>Indirect &amp; direct use-phase (actual)</t>
    </r>
    <r>
      <rPr>
        <sz val="11"/>
        <color rgb="FF404040"/>
        <rFont val="Calibri"/>
        <family val="2"/>
        <scheme val="minor"/>
      </rPr>
      <t>: Data includes specific use profiles, product lifetimes, etc. to determine the emissions relating to use of sold products</t>
    </r>
  </si>
  <si>
    <t>Category 12: End-of-Life Treatment of Sold Products</t>
  </si>
  <si>
    <t>Waste disposal and treatment of products sold at the end of their life</t>
  </si>
  <si>
    <r>
      <rPr>
        <b/>
        <sz val="11"/>
        <color rgb="FF404040"/>
        <rFont val="Calibri"/>
        <family val="2"/>
        <scheme val="minor"/>
      </rPr>
      <t>Waste-type-specific</t>
    </r>
    <r>
      <rPr>
        <sz val="11"/>
        <color rgb="FF404040"/>
        <rFont val="Calibri"/>
        <family val="2"/>
        <scheme val="minor"/>
      </rPr>
      <t>: Data estimates emissions from expected waste types and waste treatment methods</t>
    </r>
  </si>
  <si>
    <t>Category 13: Downstream Leased Assets</t>
  </si>
  <si>
    <t>Operation of assets owned and leased to other entities not included in scope 1 &amp; 2</t>
  </si>
  <si>
    <t>Category 14: Franchises</t>
  </si>
  <si>
    <t>Operation of franchises not included in scope 1 &amp; 2</t>
  </si>
  <si>
    <r>
      <rPr>
        <b/>
        <sz val="11"/>
        <color rgb="FF404040"/>
        <rFont val="Calibri"/>
        <family val="2"/>
        <scheme val="minor"/>
      </rPr>
      <t>Average-data</t>
    </r>
    <r>
      <rPr>
        <sz val="11"/>
        <color rgb="FF404040"/>
        <rFont val="Calibri"/>
        <family val="2"/>
        <scheme val="minor"/>
      </rPr>
      <t>: Data estimates emissions for each franchise using average secondary data</t>
    </r>
  </si>
  <si>
    <r>
      <rPr>
        <b/>
        <sz val="11"/>
        <color rgb="FF404040"/>
        <rFont val="Calibri"/>
        <family val="2"/>
        <scheme val="minor"/>
      </rPr>
      <t>Franchise-specific (Emissions)</t>
    </r>
    <r>
      <rPr>
        <sz val="11"/>
        <color rgb="FF404040"/>
        <rFont val="Calibri"/>
        <family val="2"/>
        <scheme val="minor"/>
      </rPr>
      <t>: Data includes site-specific scope 1 and scope 2 emissions from franchisees</t>
    </r>
  </si>
  <si>
    <r>
      <rPr>
        <b/>
        <sz val="11"/>
        <color rgb="FF404040"/>
        <rFont val="Calibri"/>
        <family val="2"/>
        <scheme val="minor"/>
      </rPr>
      <t>Franchise-specific (Consumption)</t>
    </r>
    <r>
      <rPr>
        <sz val="11"/>
        <color rgb="FF404040"/>
        <rFont val="Calibri"/>
        <family val="2"/>
        <scheme val="minor"/>
      </rPr>
      <t>: Data includes the specific fuel use, energy use, and fugitive emissions from each franchise asset</t>
    </r>
  </si>
  <si>
    <t>Category 15: Investments</t>
  </si>
  <si>
    <t>Operation of investments not included in scope 1 &amp; 2</t>
  </si>
  <si>
    <r>
      <rPr>
        <b/>
        <sz val="11"/>
        <color rgb="FF404040"/>
        <rFont val="Calibri"/>
        <family val="2"/>
        <scheme val="minor"/>
      </rPr>
      <t>Average-data</t>
    </r>
    <r>
      <rPr>
        <sz val="11"/>
        <color rgb="FF404040"/>
        <rFont val="Calibri"/>
        <family val="2"/>
        <scheme val="minor"/>
      </rPr>
      <t>: Data estimates emissions using revenue data and EEIO to estimate scope 1 and scope 2 emissions of investee company</t>
    </r>
  </si>
  <si>
    <r>
      <rPr>
        <b/>
        <sz val="11"/>
        <color rgb="FF404040"/>
        <rFont val="Calibri"/>
        <family val="2"/>
        <scheme val="minor"/>
      </rPr>
      <t>Investment-specific</t>
    </r>
    <r>
      <rPr>
        <sz val="11"/>
        <color rgb="FF404040"/>
        <rFont val="Calibri"/>
        <family val="2"/>
        <scheme val="minor"/>
      </rPr>
      <t>: Data includes scope 1 and scope 2 emissions from the investee company based on share of investment</t>
    </r>
  </si>
  <si>
    <t>Methodology Type</t>
  </si>
  <si>
    <t>Statement</t>
  </si>
  <si>
    <t>Current Reporting Year</t>
  </si>
  <si>
    <t>2022-23</t>
  </si>
  <si>
    <t>Current Reporting Period</t>
  </si>
  <si>
    <t>01/08/2022 - 31/07/2023</t>
  </si>
  <si>
    <t>Organisational Boundary</t>
  </si>
  <si>
    <t>Operational Control Approach</t>
  </si>
  <si>
    <t>Greenhouse Gases Reported</t>
  </si>
  <si>
    <r>
      <t>This report covers the seven main Greenhouse Gases (GHG) covered by the Kyoto Protocol which include carbon dioxide (CO</t>
    </r>
    <r>
      <rPr>
        <vertAlign val="subscript"/>
        <sz val="11"/>
        <color rgb="FF404040"/>
        <rFont val="Calibri"/>
        <family val="2"/>
        <scheme val="minor"/>
      </rPr>
      <t>2</t>
    </r>
    <r>
      <rPr>
        <sz val="11"/>
        <color rgb="FF404040"/>
        <rFont val="Calibri"/>
        <family val="2"/>
        <scheme val="minor"/>
      </rPr>
      <t>), methane (CH</t>
    </r>
    <r>
      <rPr>
        <vertAlign val="subscript"/>
        <sz val="11"/>
        <color rgb="FF404040"/>
        <rFont val="Calibri"/>
        <family val="2"/>
        <scheme val="minor"/>
      </rPr>
      <t>4</t>
    </r>
    <r>
      <rPr>
        <sz val="11"/>
        <color rgb="FF404040"/>
        <rFont val="Calibri"/>
        <family val="2"/>
        <scheme val="minor"/>
      </rPr>
      <t>), nitrous oxide (N</t>
    </r>
    <r>
      <rPr>
        <vertAlign val="subscript"/>
        <sz val="11"/>
        <color rgb="FF404040"/>
        <rFont val="Calibri"/>
        <family val="2"/>
        <scheme val="minor"/>
      </rPr>
      <t>2</t>
    </r>
    <r>
      <rPr>
        <sz val="11"/>
        <color rgb="FF404040"/>
        <rFont val="Calibri"/>
        <family val="2"/>
        <scheme val="minor"/>
      </rPr>
      <t>O), hydrofluorocarbons (HFCs), perfluorocarbons (PFCs), sulfur hexafluoride (SF</t>
    </r>
    <r>
      <rPr>
        <vertAlign val="subscript"/>
        <sz val="11"/>
        <color rgb="FF404040"/>
        <rFont val="Calibri"/>
        <family val="2"/>
        <scheme val="minor"/>
      </rPr>
      <t>6</t>
    </r>
    <r>
      <rPr>
        <sz val="11"/>
        <color rgb="FF404040"/>
        <rFont val="Calibri"/>
        <family val="2"/>
        <scheme val="minor"/>
      </rPr>
      <t>) and nitrogen trifluoride (NF</t>
    </r>
    <r>
      <rPr>
        <vertAlign val="subscript"/>
        <sz val="11"/>
        <color rgb="FF404040"/>
        <rFont val="Calibri"/>
        <family val="2"/>
        <scheme val="minor"/>
      </rPr>
      <t>3</t>
    </r>
    <r>
      <rPr>
        <sz val="11"/>
        <color rgb="FF404040"/>
        <rFont val="Calibri"/>
        <family val="2"/>
        <scheme val="minor"/>
      </rPr>
      <t>)</t>
    </r>
  </si>
  <si>
    <t>Inclusions</t>
  </si>
  <si>
    <t>Category 1: Purchased Goods &amp; Services
Category 2: Capital Goods
Category 3: Fuel and Energy-Related Activities
Category 4: Upstream Transportation &amp; Distribution
Category 5: Waste Generated in Operations
Category 6: Business Travel
Category 7: Employee Commuting (incl. Homeworking)"</t>
  </si>
  <si>
    <t>Exclusions</t>
  </si>
  <si>
    <t>See 'Carbon Footprint Review' Tab</t>
  </si>
  <si>
    <t>Estimations</t>
  </si>
  <si>
    <t>Term</t>
  </si>
  <si>
    <r>
      <t>Carbon Dioxide Equivalent (CO</t>
    </r>
    <r>
      <rPr>
        <vertAlign val="subscript"/>
        <sz val="11"/>
        <color rgb="FF404040"/>
        <rFont val="Calibri"/>
        <family val="2"/>
        <scheme val="minor"/>
      </rPr>
      <t>2</t>
    </r>
    <r>
      <rPr>
        <sz val="11"/>
        <color rgb="FF404040"/>
        <rFont val="Calibri"/>
        <family val="2"/>
        <scheme val="minor"/>
      </rPr>
      <t>e)</t>
    </r>
  </si>
  <si>
    <r>
      <t>Greenhouse gases have various global warming potenitals (GWP), CO</t>
    </r>
    <r>
      <rPr>
        <vertAlign val="subscript"/>
        <sz val="11"/>
        <color rgb="FF404040"/>
        <rFont val="Calibri"/>
        <family val="2"/>
        <scheme val="minor"/>
      </rPr>
      <t>2</t>
    </r>
    <r>
      <rPr>
        <sz val="11"/>
        <color rgb="FF404040"/>
        <rFont val="Calibri"/>
        <family val="2"/>
        <scheme val="minor"/>
      </rPr>
      <t xml:space="preserve">e is a metric used to convert these gases into the equivalent amount of carbon dioxide. </t>
    </r>
  </si>
  <si>
    <t>Carbon Footprint</t>
  </si>
  <si>
    <r>
      <t>This report provides a corporate carbon footprint which is a measure of greenhouse gases displayed as a total tonnes of Carbon Dioxide equivalent (tCO</t>
    </r>
    <r>
      <rPr>
        <vertAlign val="subscript"/>
        <sz val="11"/>
        <color rgb="FF404040"/>
        <rFont val="Calibri"/>
        <family val="2"/>
        <scheme val="minor"/>
      </rPr>
      <t>2</t>
    </r>
    <r>
      <rPr>
        <sz val="11"/>
        <color rgb="FF404040"/>
        <rFont val="Calibri"/>
        <family val="2"/>
        <scheme val="minor"/>
      </rPr>
      <t>e).</t>
    </r>
  </si>
  <si>
    <t>GHG Inventory (Carbon Records)</t>
  </si>
  <si>
    <t>Greenhouse Gas Inventory is a set of emissions data that forms a carbon footprint.</t>
  </si>
  <si>
    <t>Location-Based Emissions</t>
  </si>
  <si>
    <t>Location-based emissions for scope 2 electricity reflects the average UK electricity grid emission intensity and is taken from DEFRA conversion factors.</t>
  </si>
  <si>
    <t>Market-Based Emissions</t>
  </si>
  <si>
    <t>Market-based emissions for scope 2 electricity reflect the emissions from electricity suppliers based on their disclosed fuel mix. Market-based emissions show the benefit or purchasing electricity from suppliers with lower fuel mix intensities.</t>
  </si>
  <si>
    <t>Scope 1 - Direct Emissions</t>
  </si>
  <si>
    <t>Direct emissions related to sources that the organisation owns or controls (i.e., natural gas, fuel combustion, owned vehicle combustion).</t>
  </si>
  <si>
    <t>Scope 2 - Indirect Emissions (Purchased Energy)</t>
  </si>
  <si>
    <t>Indirect emissions related to the purchase of energy by the organisation (i.e., electricity consumption, heat and steam usage).</t>
  </si>
  <si>
    <t>Scope 3 - Indirect Emissions (Value Chain)</t>
  </si>
  <si>
    <t>Indirect emissions from sources not owned or controlled by the organisation and relate to the comapanies value chain (i.e., transportation and distribution, use of products sold, business travel).</t>
  </si>
  <si>
    <t>Carbon Factor</t>
  </si>
  <si>
    <t>Data Source</t>
  </si>
  <si>
    <t>Greenhouse gas reporting: Conversion factors 2023 (2023) GOV.UK. Department for Environment Food &amp; Rural Affairs. Available at: https://www.gov.uk/government/publications/greenhouse-gas-reporting-conversion-factors-2023</t>
  </si>
  <si>
    <t>HGV (all diesel) - All artics - Average laden (miles) (2023)</t>
  </si>
  <si>
    <t>Pre-Calculated Emissions</t>
  </si>
  <si>
    <t>UK Coversion factors by SIC Code for 2021 (DEFRA) adjusted to 2023 for inflation using the ONS inflation timeseries. Consumer price inflation time series, Consumer price inflation time series - Office for National Statistics. Office for National Statistics. Available at: https://www.ons.gov.uk/economy/inflationandpriceindices/datasets/consumerpriceindices. )</t>
  </si>
  <si>
    <t>This tab is automated based on the pivot table in the 'GHG Report' - no treatment is needed - please delete tab in final report when values are copy and pasted as numerical values</t>
  </si>
  <si>
    <t>Table (Pivot) - Top 6 Resource Types</t>
  </si>
  <si>
    <t>Row Labels</t>
  </si>
  <si>
    <t>Table - Scope Category Extraction</t>
  </si>
  <si>
    <r>
      <t>tCO</t>
    </r>
    <r>
      <rPr>
        <b/>
        <vertAlign val="subscript"/>
        <sz val="11"/>
        <color rgb="FF404040"/>
        <rFont val="Calibri"/>
        <family val="2"/>
        <scheme val="minor"/>
      </rPr>
      <t>2</t>
    </r>
    <r>
      <rPr>
        <b/>
        <sz val="11"/>
        <color rgb="FF404040"/>
        <rFont val="Calibri"/>
        <family val="2"/>
        <scheme val="minor"/>
      </rPr>
      <t>e</t>
    </r>
  </si>
  <si>
    <t>Table - Scope Category Ordering</t>
  </si>
  <si>
    <t>tCO2e</t>
  </si>
  <si>
    <t>Table - Uncertainty Thresholds</t>
  </si>
  <si>
    <t>% Uncertainty</t>
  </si>
  <si>
    <t>Excellent</t>
  </si>
  <si>
    <t>Good</t>
  </si>
  <si>
    <t>Poor</t>
  </si>
  <si>
    <t>Table - Purchasing Categories Extraction</t>
  </si>
  <si>
    <t>Sum of tCO2e (Location)</t>
  </si>
  <si>
    <t>Table - Resource Types Extraction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</si>
</sst>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
    <numFmt numFmtId="165" formatCode="dd\-mmm\-yyyy"/>
    <numFmt numFmtId="166" formatCode="#,##0.0"/>
    <numFmt numFmtId="167" formatCode="0.0%"/>
  </numFmts>
  <fonts count="19" x14ac:knownFonts="1">
    <font>
      <sz val="11"/>
      <color theme="1"/>
      <name val="Calibri"/>
      <family val="2"/>
      <scheme val="minor"/>
    </font>
    <font>
      <sz val="11"/>
      <color theme="1"/>
      <name val="Calibri"/>
      <family val="2"/>
      <scheme val="minor"/>
    </font>
    <font>
      <sz val="11"/>
      <color rgb="FF000000"/>
      <name val="Calibri"/>
      <family val="2"/>
      <scheme val="minor"/>
    </font>
    <font>
      <b/>
      <sz val="50"/>
      <color rgb="FFF59C38"/>
      <name val="Calibri"/>
      <family val="2"/>
      <scheme val="minor"/>
    </font>
    <font>
      <b/>
      <sz val="50"/>
      <color theme="5"/>
      <name val="Roboto"/>
    </font>
    <font>
      <sz val="28"/>
      <color theme="1"/>
      <name val="Calibri"/>
      <family val="2"/>
      <scheme val="minor"/>
    </font>
    <font>
      <sz val="10"/>
      <name val="Arial"/>
      <family val="2"/>
    </font>
    <font>
      <sz val="10"/>
      <name val="Arial"/>
      <family val="2"/>
    </font>
    <font>
      <sz val="11"/>
      <name val="Calibri"/>
      <family val="2"/>
      <scheme val="minor"/>
    </font>
    <font>
      <b/>
      <sz val="11"/>
      <color rgb="FF404040"/>
      <name val="Calibri"/>
      <family val="2"/>
      <scheme val="minor"/>
    </font>
    <font>
      <sz val="11"/>
      <color rgb="FF404040"/>
      <name val="Calibri"/>
      <family val="2"/>
      <scheme val="minor"/>
    </font>
    <font>
      <i/>
      <sz val="11"/>
      <color rgb="FF404040"/>
      <name val="Calibri"/>
      <family val="2"/>
      <scheme val="minor"/>
    </font>
    <font>
      <b/>
      <sz val="12"/>
      <color rgb="FF404040"/>
      <name val="Calibri"/>
      <family val="2"/>
      <scheme val="minor"/>
    </font>
    <font>
      <sz val="8"/>
      <name val="Calibri"/>
      <family val="2"/>
      <scheme val="minor"/>
    </font>
    <font>
      <sz val="12"/>
      <color rgb="FF404040"/>
      <name val="Calibri"/>
      <family val="2"/>
      <scheme val="minor"/>
    </font>
    <font>
      <b/>
      <sz val="14"/>
      <color rgb="FF404040"/>
      <name val="Calibri"/>
      <family val="2"/>
      <scheme val="minor"/>
    </font>
    <font>
      <b/>
      <vertAlign val="subscript"/>
      <sz val="12"/>
      <color rgb="FF404040"/>
      <name val="Calibri"/>
      <family val="2"/>
      <scheme val="minor"/>
    </font>
    <font>
      <vertAlign val="subscript"/>
      <sz val="11"/>
      <color rgb="FF404040"/>
      <name val="Calibri"/>
      <family val="2"/>
      <scheme val="minor"/>
    </font>
    <font>
      <b/>
      <vertAlign val="subscript"/>
      <sz val="11"/>
      <color rgb="FF404040"/>
      <name val="Calibri"/>
      <family val="2"/>
      <scheme val="minor"/>
    </font>
  </fonts>
  <fills count="10">
    <fill>
      <patternFill patternType="none"/>
    </fill>
    <fill>
      <patternFill patternType="gray125"/>
    </fill>
    <fill>
      <patternFill patternType="solid">
        <fgColor theme="0"/>
        <bgColor indexed="64"/>
      </patternFill>
    </fill>
    <fill>
      <patternFill patternType="solid">
        <fgColor rgb="FFF7B060"/>
        <bgColor indexed="64"/>
      </patternFill>
    </fill>
    <fill>
      <patternFill patternType="solid">
        <fgColor rgb="FFFBD7AF"/>
        <bgColor indexed="64"/>
      </patternFill>
    </fill>
    <fill>
      <patternFill patternType="solid">
        <fgColor rgb="FFFDEBD7"/>
        <bgColor indexed="64"/>
      </patternFill>
    </fill>
    <fill>
      <patternFill patternType="solid">
        <fgColor rgb="FFFBDBB7"/>
        <bgColor indexed="64"/>
      </patternFill>
    </fill>
    <fill>
      <patternFill patternType="solid">
        <fgColor rgb="FFFDEBD7"/>
        <bgColor theme="0" tint="-0.14999847407452621"/>
      </patternFill>
    </fill>
    <fill>
      <patternFill patternType="solid">
        <fgColor rgb="FFFDEBD7"/>
        <bgColor rgb="FF000000"/>
      </patternFill>
    </fill>
    <fill>
      <patternFill patternType="solid">
        <fgColor rgb="FFFBD7AF"/>
        <bgColor rgb="FF000000"/>
      </patternFill>
    </fill>
  </fills>
  <borders count="2">
    <border>
      <left/>
      <right/>
      <top/>
      <bottom/>
      <diagonal/>
    </border>
    <border>
      <left/>
      <right/>
      <top style="thin">
        <color indexed="64"/>
      </top>
      <bottom style="thin">
        <color indexed="64"/>
      </bottom>
      <diagonal/>
    </border>
  </borders>
  <cellStyleXfs count="8">
    <xf numFmtId="0" fontId="0" fillId="0" borderId="0"/>
    <xf numFmtId="0" fontId="1" fillId="0" borderId="0"/>
    <xf numFmtId="0" fontId="6" fillId="0" borderId="0"/>
    <xf numFmtId="0" fontId="7" fillId="0" borderId="0"/>
    <xf numFmtId="9" fontId="7" fillId="0" borderId="0" applyFont="0" applyFill="0" applyBorder="0" applyAlignment="0" applyProtection="0"/>
    <xf numFmtId="0" fontId="6" fillId="0" borderId="0"/>
    <xf numFmtId="9" fontId="6" fillId="0" borderId="0" applyFont="0" applyFill="0" applyBorder="0" applyAlignment="0" applyProtection="0"/>
    <xf numFmtId="0" fontId="1" fillId="0" borderId="0"/>
  </cellStyleXfs>
  <cellXfs count="118">
    <xf numFmtId="0" fontId="0" fillId="0" borderId="0" xfId="0"/>
    <xf numFmtId="0" fontId="1" fillId="2" borderId="0" xfId="1" applyFill="1"/>
    <xf numFmtId="0" fontId="2" fillId="2" borderId="0" xfId="1" applyFont="1" applyFill="1"/>
    <xf numFmtId="0" fontId="3" fillId="2" borderId="0" xfId="1" applyFont="1" applyFill="1"/>
    <xf numFmtId="0" fontId="4" fillId="2" borderId="0" xfId="1" applyFont="1" applyFill="1"/>
    <xf numFmtId="0" fontId="5" fillId="2" borderId="0" xfId="1" applyFont="1" applyFill="1"/>
    <xf numFmtId="0" fontId="1" fillId="2" borderId="0" xfId="1" applyFill="1" applyAlignment="1">
      <alignment wrapText="1"/>
    </xf>
    <xf numFmtId="0" fontId="12" fillId="3" borderId="0" xfId="3" applyFont="1" applyFill="1" applyAlignment="1">
      <alignment horizontal="center" vertical="center"/>
    </xf>
    <xf numFmtId="0" fontId="0" fillId="0" borderId="0" xfId="0" applyAlignment="1">
      <alignment vertical="center"/>
    </xf>
    <xf numFmtId="0" fontId="0" fillId="0" borderId="0" xfId="0" applyAlignment="1">
      <alignment horizontal="center" vertical="center"/>
    </xf>
    <xf numFmtId="0" fontId="10" fillId="5" borderId="0" xfId="0" applyFont="1" applyFill="1" applyAlignment="1">
      <alignment horizontal="left" vertical="center"/>
    </xf>
    <xf numFmtId="0" fontId="10" fillId="0" borderId="0" xfId="3" applyFont="1" applyAlignment="1">
      <alignment vertical="center"/>
    </xf>
    <xf numFmtId="0" fontId="10" fillId="5" borderId="0" xfId="3" applyFont="1" applyFill="1" applyAlignment="1">
      <alignment vertical="center"/>
    </xf>
    <xf numFmtId="166" fontId="10" fillId="5" borderId="0" xfId="3" applyNumberFormat="1" applyFont="1" applyFill="1" applyAlignment="1">
      <alignment vertical="center"/>
    </xf>
    <xf numFmtId="167" fontId="10" fillId="5" borderId="0" xfId="4" applyNumberFormat="1" applyFont="1" applyFill="1" applyAlignment="1">
      <alignment vertical="center"/>
    </xf>
    <xf numFmtId="0" fontId="9" fillId="4" borderId="0" xfId="3" applyFont="1" applyFill="1" applyAlignment="1">
      <alignment vertical="center"/>
    </xf>
    <xf numFmtId="166" fontId="9" fillId="4" borderId="0" xfId="3" applyNumberFormat="1" applyFont="1" applyFill="1" applyAlignment="1">
      <alignment vertical="center"/>
    </xf>
    <xf numFmtId="167" fontId="9" fillId="4" borderId="0" xfId="4" applyNumberFormat="1" applyFont="1" applyFill="1" applyAlignment="1">
      <alignment vertical="center"/>
    </xf>
    <xf numFmtId="166" fontId="10" fillId="0" borderId="0" xfId="3" applyNumberFormat="1" applyFont="1" applyAlignment="1">
      <alignment vertical="center"/>
    </xf>
    <xf numFmtId="167" fontId="10" fillId="0" borderId="0" xfId="0" applyNumberFormat="1" applyFont="1" applyAlignment="1">
      <alignment vertical="center"/>
    </xf>
    <xf numFmtId="167" fontId="0" fillId="0" borderId="0" xfId="0" applyNumberFormat="1" applyAlignment="1">
      <alignment vertical="center"/>
    </xf>
    <xf numFmtId="0" fontId="12" fillId="3" borderId="0" xfId="3" applyFont="1" applyFill="1" applyAlignment="1">
      <alignment vertical="center"/>
    </xf>
    <xf numFmtId="15" fontId="12" fillId="3" borderId="0" xfId="3" applyNumberFormat="1" applyFont="1" applyFill="1" applyAlignment="1">
      <alignment vertical="center"/>
    </xf>
    <xf numFmtId="3" fontId="12" fillId="3" borderId="0" xfId="3" applyNumberFormat="1" applyFont="1" applyFill="1" applyAlignment="1">
      <alignment vertical="center"/>
    </xf>
    <xf numFmtId="1" fontId="12" fillId="3" borderId="0" xfId="3" applyNumberFormat="1" applyFont="1" applyFill="1" applyAlignment="1">
      <alignment vertical="center"/>
    </xf>
    <xf numFmtId="0" fontId="8" fillId="0" borderId="0" xfId="3" applyFont="1" applyAlignment="1">
      <alignment vertical="center"/>
    </xf>
    <xf numFmtId="0" fontId="9" fillId="4" borderId="0" xfId="0" applyFont="1" applyFill="1" applyAlignment="1">
      <alignment vertical="center"/>
    </xf>
    <xf numFmtId="3" fontId="9" fillId="4" borderId="0" xfId="0" applyNumberFormat="1" applyFont="1" applyFill="1" applyAlignment="1">
      <alignment vertical="center"/>
    </xf>
    <xf numFmtId="166" fontId="9" fillId="4" borderId="0" xfId="0" applyNumberFormat="1" applyFont="1" applyFill="1" applyAlignment="1">
      <alignment vertical="center"/>
    </xf>
    <xf numFmtId="15" fontId="8" fillId="0" borderId="0" xfId="3" applyNumberFormat="1" applyFont="1" applyAlignment="1">
      <alignment vertical="center"/>
    </xf>
    <xf numFmtId="3" fontId="8" fillId="0" borderId="0" xfId="3" applyNumberFormat="1" applyFont="1" applyAlignment="1">
      <alignment vertical="center"/>
    </xf>
    <xf numFmtId="1" fontId="9" fillId="4" borderId="0" xfId="0" applyNumberFormat="1" applyFont="1" applyFill="1" applyAlignment="1">
      <alignment vertical="center"/>
    </xf>
    <xf numFmtId="0" fontId="12" fillId="0" borderId="0" xfId="0" applyFont="1"/>
    <xf numFmtId="0" fontId="10" fillId="0" borderId="0" xfId="0" applyFont="1"/>
    <xf numFmtId="0" fontId="10" fillId="0" borderId="0" xfId="0" applyFont="1" applyAlignment="1">
      <alignment horizontal="left"/>
    </xf>
    <xf numFmtId="166" fontId="10" fillId="0" borderId="0" xfId="0" applyNumberFormat="1" applyFont="1"/>
    <xf numFmtId="0" fontId="9" fillId="0" borderId="0" xfId="0" applyFont="1" applyAlignment="1">
      <alignment horizontal="center"/>
    </xf>
    <xf numFmtId="0" fontId="9" fillId="0" borderId="1" xfId="0" applyFont="1" applyBorder="1" applyAlignment="1">
      <alignment horizontal="center"/>
    </xf>
    <xf numFmtId="0" fontId="12" fillId="0" borderId="0" xfId="0" applyFont="1" applyAlignment="1">
      <alignment horizontal="center"/>
    </xf>
    <xf numFmtId="0" fontId="9" fillId="0" borderId="0" xfId="0" applyFont="1"/>
    <xf numFmtId="0" fontId="9" fillId="0" borderId="0" xfId="0" applyFont="1" applyAlignment="1">
      <alignment vertical="center"/>
    </xf>
    <xf numFmtId="166" fontId="10" fillId="5" borderId="0" xfId="3" applyNumberFormat="1" applyFont="1" applyFill="1" applyAlignment="1">
      <alignment horizontal="right" vertical="center"/>
    </xf>
    <xf numFmtId="0" fontId="12" fillId="0" borderId="0" xfId="3" applyFont="1" applyAlignment="1">
      <alignment horizontal="center" vertical="center"/>
    </xf>
    <xf numFmtId="167" fontId="10" fillId="0" borderId="0" xfId="4" applyNumberFormat="1" applyFont="1" applyFill="1" applyAlignment="1">
      <alignment vertical="center"/>
    </xf>
    <xf numFmtId="166" fontId="9" fillId="0" borderId="0" xfId="0" applyNumberFormat="1" applyFont="1" applyAlignment="1">
      <alignment vertical="center"/>
    </xf>
    <xf numFmtId="167" fontId="9" fillId="0" borderId="0" xfId="0" applyNumberFormat="1" applyFont="1" applyAlignment="1">
      <alignment vertical="center"/>
    </xf>
    <xf numFmtId="0" fontId="12" fillId="0" borderId="0" xfId="3" applyFont="1" applyAlignment="1">
      <alignment vertical="center"/>
    </xf>
    <xf numFmtId="0" fontId="9" fillId="0" borderId="0" xfId="3" applyFont="1" applyAlignment="1">
      <alignment vertical="center"/>
    </xf>
    <xf numFmtId="166" fontId="9" fillId="0" borderId="0" xfId="3" applyNumberFormat="1" applyFont="1" applyAlignment="1">
      <alignment vertical="center"/>
    </xf>
    <xf numFmtId="167" fontId="9" fillId="0" borderId="0" xfId="4" applyNumberFormat="1" applyFont="1" applyFill="1" applyAlignment="1">
      <alignment vertical="center"/>
    </xf>
    <xf numFmtId="166" fontId="9" fillId="4" borderId="0" xfId="3" applyNumberFormat="1" applyFont="1" applyFill="1" applyAlignment="1">
      <alignment horizontal="right" vertical="center"/>
    </xf>
    <xf numFmtId="167" fontId="10" fillId="5" borderId="0" xfId="3" applyNumberFormat="1" applyFont="1" applyFill="1" applyAlignment="1">
      <alignment horizontal="right" vertical="center"/>
    </xf>
    <xf numFmtId="167" fontId="10" fillId="5" borderId="0" xfId="4" applyNumberFormat="1" applyFont="1" applyFill="1" applyAlignment="1">
      <alignment horizontal="right" vertical="center"/>
    </xf>
    <xf numFmtId="0" fontId="10" fillId="0" borderId="0" xfId="0" applyFont="1" applyAlignment="1">
      <alignment vertical="center"/>
    </xf>
    <xf numFmtId="0" fontId="10" fillId="4" borderId="0" xfId="0" applyFont="1" applyFill="1" applyAlignment="1">
      <alignment horizontal="left" vertical="center"/>
    </xf>
    <xf numFmtId="166" fontId="10" fillId="4" borderId="0" xfId="0" applyNumberFormat="1" applyFont="1" applyFill="1" applyAlignment="1">
      <alignment vertical="center"/>
    </xf>
    <xf numFmtId="166" fontId="10" fillId="5" borderId="0" xfId="0" applyNumberFormat="1" applyFont="1" applyFill="1" applyAlignment="1">
      <alignment vertical="center"/>
    </xf>
    <xf numFmtId="0" fontId="10" fillId="6" borderId="0" xfId="0" applyFont="1" applyFill="1" applyAlignment="1">
      <alignment horizontal="left" vertical="center"/>
    </xf>
    <xf numFmtId="166" fontId="10" fillId="6" borderId="0" xfId="0" applyNumberFormat="1" applyFont="1" applyFill="1" applyAlignment="1">
      <alignment vertical="center"/>
    </xf>
    <xf numFmtId="0" fontId="14" fillId="3" borderId="0" xfId="0" applyFont="1" applyFill="1" applyAlignment="1">
      <alignment horizontal="center" vertical="center"/>
    </xf>
    <xf numFmtId="166" fontId="14" fillId="3" borderId="0" xfId="0" applyNumberFormat="1" applyFont="1" applyFill="1" applyAlignment="1">
      <alignment horizontal="center" vertical="center"/>
    </xf>
    <xf numFmtId="0" fontId="10" fillId="5" borderId="0" xfId="5" applyFont="1" applyFill="1" applyAlignment="1">
      <alignment vertical="center"/>
    </xf>
    <xf numFmtId="0" fontId="10" fillId="0" borderId="0" xfId="0" pivotButton="1" applyFont="1" applyAlignment="1">
      <alignment vertical="center"/>
    </xf>
    <xf numFmtId="167" fontId="10" fillId="4" borderId="0" xfId="0" applyNumberFormat="1" applyFont="1" applyFill="1" applyAlignment="1">
      <alignment vertical="center"/>
    </xf>
    <xf numFmtId="167" fontId="10" fillId="5" borderId="0" xfId="0" applyNumberFormat="1" applyFont="1" applyFill="1" applyAlignment="1">
      <alignment vertical="center"/>
    </xf>
    <xf numFmtId="167" fontId="10" fillId="6" borderId="0" xfId="0" applyNumberFormat="1" applyFont="1" applyFill="1" applyAlignment="1">
      <alignment vertical="center"/>
    </xf>
    <xf numFmtId="15" fontId="10" fillId="5" borderId="0" xfId="5" applyNumberFormat="1" applyFont="1" applyFill="1" applyAlignment="1">
      <alignment vertical="center"/>
    </xf>
    <xf numFmtId="3" fontId="10" fillId="5" borderId="0" xfId="5" applyNumberFormat="1" applyFont="1" applyFill="1" applyAlignment="1">
      <alignment vertical="center"/>
    </xf>
    <xf numFmtId="1" fontId="10" fillId="5" borderId="0" xfId="5" applyNumberFormat="1" applyFont="1" applyFill="1" applyAlignment="1">
      <alignment vertical="center"/>
    </xf>
    <xf numFmtId="164" fontId="10" fillId="5" borderId="0" xfId="5" applyNumberFormat="1" applyFont="1" applyFill="1" applyAlignment="1">
      <alignment vertical="center"/>
    </xf>
    <xf numFmtId="167" fontId="14" fillId="3" borderId="0" xfId="0" applyNumberFormat="1" applyFont="1" applyFill="1" applyAlignment="1">
      <alignment horizontal="center" vertical="center"/>
    </xf>
    <xf numFmtId="0" fontId="10" fillId="0" borderId="0" xfId="0" pivotButton="1" applyFont="1"/>
    <xf numFmtId="0" fontId="9" fillId="3" borderId="0" xfId="0" applyFont="1" applyFill="1" applyAlignment="1">
      <alignment horizontal="center" vertical="center"/>
    </xf>
    <xf numFmtId="0" fontId="9" fillId="5" borderId="0" xfId="0" applyFont="1" applyFill="1" applyAlignment="1">
      <alignment vertical="center"/>
    </xf>
    <xf numFmtId="0" fontId="11" fillId="5" borderId="0" xfId="0" applyFont="1" applyFill="1" applyAlignment="1">
      <alignment vertical="center" wrapText="1"/>
    </xf>
    <xf numFmtId="166" fontId="10" fillId="5" borderId="0" xfId="0" applyNumberFormat="1" applyFont="1" applyFill="1" applyAlignment="1">
      <alignment horizontal="center" vertical="center" wrapText="1"/>
    </xf>
    <xf numFmtId="0" fontId="10" fillId="5" borderId="0" xfId="0" applyFont="1" applyFill="1" applyAlignment="1">
      <alignment horizontal="center" vertical="center" wrapText="1"/>
    </xf>
    <xf numFmtId="9" fontId="10" fillId="5" borderId="0" xfId="0" applyNumberFormat="1" applyFont="1" applyFill="1" applyAlignment="1">
      <alignment horizontal="center" vertical="center" wrapText="1"/>
    </xf>
    <xf numFmtId="0" fontId="10" fillId="5" borderId="0" xfId="0" applyFont="1" applyFill="1" applyAlignment="1">
      <alignment vertical="center" wrapText="1"/>
    </xf>
    <xf numFmtId="166" fontId="10" fillId="7" borderId="0" xfId="0" applyNumberFormat="1" applyFont="1" applyFill="1" applyAlignment="1">
      <alignment horizontal="center" vertical="center"/>
    </xf>
    <xf numFmtId="166" fontId="10" fillId="5" borderId="0" xfId="0" applyNumberFormat="1" applyFont="1" applyFill="1" applyAlignment="1">
      <alignment horizontal="center" vertical="center"/>
    </xf>
    <xf numFmtId="0" fontId="12" fillId="4" borderId="0" xfId="0" applyFont="1" applyFill="1" applyAlignment="1">
      <alignment vertical="center"/>
    </xf>
    <xf numFmtId="166" fontId="12" fillId="4" borderId="0" xfId="0" applyNumberFormat="1" applyFont="1" applyFill="1" applyAlignment="1">
      <alignment horizontal="center" vertical="center"/>
    </xf>
    <xf numFmtId="166" fontId="12" fillId="4" borderId="0" xfId="0" applyNumberFormat="1" applyFont="1" applyFill="1" applyAlignment="1">
      <alignment vertical="center"/>
    </xf>
    <xf numFmtId="0" fontId="14" fillId="0" borderId="0" xfId="0" applyFont="1" applyAlignment="1">
      <alignment vertical="center"/>
    </xf>
    <xf numFmtId="166" fontId="10" fillId="5" borderId="0" xfId="0" applyNumberFormat="1" applyFont="1" applyFill="1" applyAlignment="1">
      <alignment horizontal="right" vertical="center" wrapText="1"/>
    </xf>
    <xf numFmtId="9" fontId="10" fillId="0" borderId="0" xfId="0" applyNumberFormat="1" applyFont="1"/>
    <xf numFmtId="0" fontId="9" fillId="0" borderId="1" xfId="0" applyFont="1" applyBorder="1"/>
    <xf numFmtId="0" fontId="10" fillId="5" borderId="0" xfId="0" applyFont="1" applyFill="1" applyAlignment="1">
      <alignment vertical="center"/>
    </xf>
    <xf numFmtId="0" fontId="10" fillId="5" borderId="0" xfId="2" applyFont="1" applyFill="1" applyAlignment="1">
      <alignment vertical="center"/>
    </xf>
    <xf numFmtId="0" fontId="12" fillId="3" borderId="0" xfId="0" applyFont="1" applyFill="1" applyAlignment="1">
      <alignment vertical="center"/>
    </xf>
    <xf numFmtId="0" fontId="9" fillId="3" borderId="0" xfId="3" applyFont="1" applyFill="1" applyAlignment="1">
      <alignment horizontal="center" vertical="center"/>
    </xf>
    <xf numFmtId="0" fontId="10" fillId="5" borderId="0" xfId="0" applyFont="1" applyFill="1" applyAlignment="1">
      <alignment horizontal="left" vertical="center" wrapText="1"/>
    </xf>
    <xf numFmtId="0" fontId="10" fillId="5" borderId="0" xfId="2" applyFont="1" applyFill="1" applyAlignment="1">
      <alignment vertical="center" wrapText="1"/>
    </xf>
    <xf numFmtId="0" fontId="12" fillId="3" borderId="0" xfId="0" applyFont="1" applyFill="1" applyAlignment="1">
      <alignment horizontal="center" vertical="center"/>
    </xf>
    <xf numFmtId="0" fontId="12" fillId="3" borderId="0" xfId="2" applyFont="1" applyFill="1" applyAlignment="1">
      <alignment horizontal="center" vertical="center"/>
    </xf>
    <xf numFmtId="0" fontId="12" fillId="3" borderId="0" xfId="5" applyFont="1" applyFill="1" applyAlignment="1">
      <alignment horizontal="center" vertical="center"/>
    </xf>
    <xf numFmtId="164" fontId="12" fillId="3" borderId="0" xfId="5" applyNumberFormat="1" applyFont="1" applyFill="1" applyAlignment="1">
      <alignment vertical="center"/>
    </xf>
    <xf numFmtId="166" fontId="12" fillId="3" borderId="0" xfId="5" applyNumberFormat="1" applyFont="1" applyFill="1" applyAlignment="1">
      <alignment vertical="center"/>
    </xf>
    <xf numFmtId="166" fontId="10" fillId="5" borderId="0" xfId="5" applyNumberFormat="1" applyFont="1" applyFill="1" applyAlignment="1">
      <alignment vertical="center"/>
    </xf>
    <xf numFmtId="166" fontId="8" fillId="0" borderId="0" xfId="3" applyNumberFormat="1" applyFont="1" applyAlignment="1">
      <alignment vertical="center"/>
    </xf>
    <xf numFmtId="0" fontId="15" fillId="3" borderId="0" xfId="0" applyFont="1" applyFill="1" applyAlignment="1">
      <alignment horizontal="center" vertical="center"/>
    </xf>
    <xf numFmtId="15" fontId="10" fillId="5" borderId="0" xfId="3" applyNumberFormat="1" applyFont="1" applyFill="1" applyAlignment="1">
      <alignment vertical="center"/>
    </xf>
    <xf numFmtId="3" fontId="10" fillId="5" borderId="0" xfId="3" applyNumberFormat="1" applyFont="1" applyFill="1" applyAlignment="1">
      <alignment vertical="center"/>
    </xf>
    <xf numFmtId="1" fontId="10" fillId="5" borderId="0" xfId="3" applyNumberFormat="1" applyFont="1" applyFill="1" applyAlignment="1">
      <alignment vertical="center"/>
    </xf>
    <xf numFmtId="164" fontId="10" fillId="5" borderId="0" xfId="3" applyNumberFormat="1" applyFont="1" applyFill="1" applyAlignment="1">
      <alignment vertical="center"/>
    </xf>
    <xf numFmtId="0" fontId="10" fillId="5" borderId="0" xfId="0" applyFont="1" applyFill="1" applyAlignment="1">
      <alignment vertical="top" wrapText="1"/>
    </xf>
    <xf numFmtId="0" fontId="9" fillId="8" borderId="0" xfId="0" applyFont="1" applyFill="1" applyAlignment="1">
      <alignment vertical="center" wrapText="1"/>
    </xf>
    <xf numFmtId="0" fontId="10" fillId="8" borderId="0" xfId="0" applyFont="1" applyFill="1" applyAlignment="1">
      <alignment vertical="center" wrapText="1"/>
    </xf>
    <xf numFmtId="0" fontId="9" fillId="9" borderId="0" xfId="0" applyFont="1" applyFill="1" applyAlignment="1">
      <alignment vertical="center"/>
    </xf>
    <xf numFmtId="0" fontId="1" fillId="2" borderId="0" xfId="1" applyFill="1"/>
    <xf numFmtId="0" fontId="5" fillId="2" borderId="0" xfId="1" applyFont="1" applyFill="1" applyAlignment="1">
      <alignment horizontal="left"/>
    </xf>
    <xf numFmtId="0" fontId="10" fillId="0" borderId="0" xfId="3" applyFont="1" applyAlignment="1">
      <alignment horizontal="center" vertical="center"/>
    </xf>
    <xf numFmtId="0" fontId="12" fillId="3" borderId="0" xfId="3" applyFont="1" applyFill="1" applyAlignment="1">
      <alignment horizontal="center" vertical="center"/>
    </xf>
    <xf numFmtId="0" fontId="15" fillId="3" borderId="0" xfId="0" applyFont="1" applyFill="1" applyAlignment="1">
      <alignment horizontal="center" vertical="center"/>
    </xf>
    <xf numFmtId="0" fontId="10" fillId="0" borderId="0" xfId="0" applyFont="1" applyAlignment="1">
      <alignment horizontal="center" vertical="center"/>
    </xf>
    <xf numFmtId="0" fontId="9" fillId="0" borderId="0" xfId="0" applyFont="1" applyAlignment="1">
      <alignment horizontal="center" wrapText="1"/>
    </xf>
    <xf numFmtId="0" fontId="12" fillId="0" borderId="0" xfId="0" applyFont="1" applyAlignment="1">
      <alignment horizontal="center"/>
    </xf>
  </cellXfs>
  <cellStyles count="8">
    <cellStyle name="Normal" xfId="0" builtinId="0"/>
    <cellStyle name="Normal 2" xfId="1" xr:uid="{0E1C56F1-E618-47DA-82E7-66DD077631FF}"/>
    <cellStyle name="Normal 3" xfId="2" xr:uid="{86289D36-224C-49C7-B077-743ED744CFD7}"/>
    <cellStyle name="Normal 4" xfId="3" xr:uid="{97A05975-E1B8-4484-8D98-249884700228}"/>
    <cellStyle name="Normal 4 2" xfId="5" xr:uid="{4DB72111-607E-44FF-A529-DB2FB3855E3B}"/>
    <cellStyle name="Normal 4 3" xfId="7" xr:uid="{F804B7A5-978E-4EA9-9BDA-BE62FAFA66BC}"/>
    <cellStyle name="Percent 2" xfId="4" xr:uid="{EDDD0855-1ADF-4C42-80E4-27B272FAA69B}"/>
    <cellStyle name="Percent 2 2" xfId="6" xr:uid="{30B10DB2-0134-46C0-A442-7D2E7ACFD704}"/>
  </cellStyles>
  <dxfs count="254">
    <dxf>
      <font>
        <color rgb="FF404040"/>
      </font>
    </dxf>
    <dxf>
      <font>
        <color rgb="FF404040"/>
      </font>
    </dxf>
    <dxf>
      <font>
        <color rgb="FF404040"/>
      </font>
    </dxf>
    <dxf>
      <font>
        <color rgb="FF404040"/>
      </font>
    </dxf>
    <dxf>
      <font>
        <color rgb="FF404040"/>
      </font>
    </dxf>
    <dxf>
      <font>
        <color rgb="FF404040"/>
      </font>
    </dxf>
    <dxf>
      <font>
        <name val="Calibri"/>
        <family val="2"/>
        <scheme val="minor"/>
      </font>
    </dxf>
    <dxf>
      <font>
        <name val="Calibri"/>
        <family val="2"/>
        <scheme val="minor"/>
      </font>
    </dxf>
    <dxf>
      <font>
        <name val="Calibri"/>
        <family val="2"/>
        <scheme val="minor"/>
      </font>
    </dxf>
    <dxf>
      <font>
        <name val="Calibri"/>
        <family val="2"/>
        <scheme val="minor"/>
      </font>
    </dxf>
    <dxf>
      <font>
        <name val="Calibri"/>
        <family val="2"/>
        <scheme val="minor"/>
      </font>
    </dxf>
    <dxf>
      <font>
        <name val="Calibri"/>
        <family val="2"/>
        <scheme val="minor"/>
      </font>
    </dxf>
    <dxf>
      <numFmt numFmtId="166" formatCode="#,##0.0"/>
    </dxf>
    <dxf>
      <numFmt numFmtId="166" formatCode="#,##0.0"/>
    </dxf>
    <dxf>
      <font>
        <name val="Arial"/>
        <scheme val="none"/>
      </font>
    </dxf>
    <dxf>
      <font>
        <name val="Arial"/>
        <scheme val="none"/>
      </font>
    </dxf>
    <dxf>
      <font>
        <name val="Arial"/>
        <scheme val="none"/>
      </font>
    </dxf>
    <dxf>
      <font>
        <color rgb="FF404040"/>
      </font>
    </dxf>
    <dxf>
      <font>
        <color rgb="FF404040"/>
      </font>
    </dxf>
    <dxf>
      <font>
        <color rgb="FF404040"/>
      </font>
    </dxf>
    <dxf>
      <font>
        <color rgb="FF404040"/>
      </font>
    </dxf>
    <dxf>
      <font>
        <color rgb="FF404040"/>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name val="Calibri"/>
        <family val="2"/>
        <scheme val="minor"/>
      </font>
    </dxf>
    <dxf>
      <font>
        <name val="Calibri"/>
        <family val="2"/>
        <scheme val="minor"/>
      </font>
    </dxf>
    <dxf>
      <font>
        <name val="Calibri"/>
        <family val="2"/>
        <scheme val="minor"/>
      </font>
    </dxf>
    <dxf>
      <font>
        <name val="Calibri"/>
        <family val="2"/>
        <scheme val="minor"/>
      </font>
    </dxf>
    <dxf>
      <font>
        <name val="Calibri"/>
        <family val="2"/>
        <scheme val="minor"/>
      </font>
    </dxf>
    <dxf>
      <numFmt numFmtId="166" formatCode="#,##0.0"/>
    </dxf>
    <dxf>
      <numFmt numFmtId="166" formatCode="#,##0.0"/>
    </dxf>
    <dxf>
      <font>
        <name val="Arial"/>
        <scheme val="none"/>
      </font>
    </dxf>
    <dxf>
      <font>
        <name val="Arial"/>
        <scheme val="none"/>
      </font>
    </dxf>
    <dxf>
      <font>
        <name val="Arial"/>
        <scheme val="none"/>
      </font>
    </dxf>
    <dxf>
      <font>
        <b val="0"/>
        <i val="0"/>
        <strike val="0"/>
        <condense val="0"/>
        <extend val="0"/>
        <outline val="0"/>
        <shadow val="0"/>
        <u val="none"/>
        <vertAlign val="baseline"/>
        <sz val="11"/>
        <color rgb="FF404040"/>
        <name val="Calibri"/>
        <family val="2"/>
        <scheme val="minor"/>
      </font>
      <numFmt numFmtId="13" formatCode="0%"/>
    </dxf>
    <dxf>
      <font>
        <b val="0"/>
        <i val="0"/>
        <strike val="0"/>
        <condense val="0"/>
        <extend val="0"/>
        <outline val="0"/>
        <shadow val="0"/>
        <u val="none"/>
        <vertAlign val="baseline"/>
        <sz val="11"/>
        <color rgb="FF404040"/>
        <name val="Calibri"/>
        <family val="2"/>
        <scheme val="minor"/>
      </font>
    </dxf>
    <dxf>
      <border>
        <bottom style="thin">
          <color indexed="64"/>
        </bottom>
      </border>
    </dxf>
    <dxf>
      <font>
        <b/>
        <i val="0"/>
        <strike val="0"/>
        <condense val="0"/>
        <extend val="0"/>
        <outline val="0"/>
        <shadow val="0"/>
        <u val="none"/>
        <vertAlign val="baseline"/>
        <sz val="11"/>
        <color rgb="FF404040"/>
        <name val="Calibri"/>
        <family val="2"/>
        <scheme val="minor"/>
      </font>
    </dxf>
    <dxf>
      <font>
        <b val="0"/>
        <i val="0"/>
        <strike val="0"/>
        <condense val="0"/>
        <extend val="0"/>
        <outline val="0"/>
        <shadow val="0"/>
        <u val="none"/>
        <vertAlign val="baseline"/>
        <sz val="11"/>
        <color rgb="FF404040"/>
        <name val="Calibri"/>
        <family val="2"/>
        <scheme val="minor"/>
      </font>
      <numFmt numFmtId="166" formatCode="#,##0.0"/>
      <fill>
        <patternFill patternType="none">
          <fgColor indexed="64"/>
          <bgColor auto="1"/>
        </patternFill>
      </fill>
      <protection locked="1" hidden="0"/>
    </dxf>
    <dxf>
      <font>
        <b val="0"/>
        <i val="0"/>
        <strike val="0"/>
        <condense val="0"/>
        <extend val="0"/>
        <outline val="0"/>
        <shadow val="0"/>
        <u val="none"/>
        <vertAlign val="baseline"/>
        <sz val="11"/>
        <color rgb="FF404040"/>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rgb="FF404040"/>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rgb="FF404040"/>
        <name val="Calibri"/>
        <family val="2"/>
        <scheme val="minor"/>
      </font>
      <fill>
        <patternFill patternType="none">
          <fgColor indexed="64"/>
          <bgColor auto="1"/>
        </patternFill>
      </fill>
      <protection locked="1" hidden="0"/>
    </dxf>
    <dxf>
      <border>
        <bottom style="thin">
          <color indexed="64"/>
        </bottom>
      </border>
    </dxf>
    <dxf>
      <font>
        <b/>
        <i val="0"/>
        <strike val="0"/>
        <condense val="0"/>
        <extend val="0"/>
        <outline val="0"/>
        <shadow val="0"/>
        <u val="none"/>
        <vertAlign val="baseline"/>
        <sz val="11"/>
        <color rgb="FF404040"/>
        <name val="Calibri"/>
        <family val="2"/>
        <scheme val="minor"/>
      </font>
      <fill>
        <patternFill patternType="none">
          <fgColor indexed="64"/>
          <bgColor auto="1"/>
        </patternFill>
      </fill>
      <alignment horizontal="center" vertical="bottom" textRotation="0" wrapText="0" indent="0" justifyLastLine="0" shrinkToFit="0" readingOrder="0"/>
      <protection locked="1" hidden="0"/>
    </dxf>
    <dxf>
      <font>
        <color rgb="FF404040"/>
      </font>
    </dxf>
    <dxf>
      <font>
        <color rgb="FF404040"/>
      </font>
    </dxf>
    <dxf>
      <font>
        <color rgb="FF404040"/>
      </font>
    </dxf>
    <dxf>
      <font>
        <color rgb="FF404040"/>
      </font>
    </dxf>
    <dxf>
      <font>
        <color rgb="FF404040"/>
      </font>
    </dxf>
    <dxf>
      <font>
        <color rgb="FF404040"/>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name val="Calibri"/>
        <family val="2"/>
        <scheme val="minor"/>
      </font>
    </dxf>
    <dxf>
      <font>
        <name val="Calibri"/>
        <family val="2"/>
        <scheme val="minor"/>
      </font>
    </dxf>
    <dxf>
      <font>
        <name val="Calibri"/>
        <family val="2"/>
        <scheme val="minor"/>
      </font>
    </dxf>
    <dxf>
      <font>
        <name val="Calibri"/>
        <family val="2"/>
        <scheme val="minor"/>
      </font>
    </dxf>
    <dxf>
      <font>
        <name val="Calibri"/>
        <family val="2"/>
        <scheme val="minor"/>
      </font>
    </dxf>
    <dxf>
      <font>
        <name val="Calibri"/>
        <family val="2"/>
        <scheme val="minor"/>
      </font>
    </dxf>
    <dxf>
      <numFmt numFmtId="166" formatCode="#,##0.0"/>
    </dxf>
    <dxf>
      <font>
        <name val="Arial"/>
        <scheme val="none"/>
      </font>
    </dxf>
    <dxf>
      <font>
        <name val="Arial"/>
        <scheme val="none"/>
      </font>
    </dxf>
    <dxf>
      <numFmt numFmtId="168" formatCode="0.0"/>
    </dxf>
    <dxf>
      <font>
        <strike val="0"/>
        <outline val="0"/>
        <shadow val="0"/>
        <u val="none"/>
        <vertAlign val="baseline"/>
        <sz val="11"/>
        <color rgb="FF404040"/>
        <name val="Calibri"/>
        <family val="2"/>
        <scheme val="minor"/>
      </font>
      <numFmt numFmtId="0" formatCode="General"/>
      <fill>
        <patternFill patternType="solid">
          <fgColor indexed="64"/>
          <bgColor rgb="FFFDEBD7"/>
        </patternFill>
      </fill>
      <alignment horizontal="general" vertical="top" textRotation="0" wrapText="1" indent="0" justifyLastLine="0" shrinkToFit="0" readingOrder="0"/>
    </dxf>
    <dxf>
      <font>
        <strike val="0"/>
        <outline val="0"/>
        <shadow val="0"/>
        <u val="none"/>
        <vertAlign val="baseline"/>
        <sz val="11"/>
        <color rgb="FF404040"/>
        <name val="Calibri"/>
        <family val="2"/>
        <scheme val="minor"/>
      </font>
      <fill>
        <patternFill patternType="solid">
          <fgColor indexed="64"/>
          <bgColor rgb="FFFDEBD7"/>
        </patternFill>
      </fill>
      <alignment horizontal="general" vertical="center" textRotation="0" wrapText="1" indent="0" justifyLastLine="0" shrinkToFit="0" readingOrder="0"/>
    </dxf>
    <dxf>
      <font>
        <strike val="0"/>
        <outline val="0"/>
        <shadow val="0"/>
        <u val="none"/>
        <vertAlign val="baseline"/>
        <sz val="11"/>
        <color rgb="FF404040"/>
        <name val="Calibri"/>
        <family val="2"/>
        <scheme val="minor"/>
      </font>
      <fill>
        <patternFill patternType="solid">
          <fgColor indexed="64"/>
          <bgColor rgb="FFFDEBD7"/>
        </patternFill>
      </fill>
      <alignment horizontal="general" vertical="center" textRotation="0" wrapText="1" indent="0" justifyLastLine="0" shrinkToFit="0" readingOrder="0"/>
    </dxf>
    <dxf>
      <font>
        <b/>
        <strike val="0"/>
        <outline val="0"/>
        <shadow val="0"/>
        <u val="none"/>
        <vertAlign val="baseline"/>
        <sz val="12"/>
        <color rgb="FF404040"/>
        <name val="Calibri"/>
        <family val="2"/>
        <scheme val="minor"/>
      </font>
      <fill>
        <patternFill patternType="solid">
          <fgColor indexed="64"/>
          <bgColor rgb="FFF7B060"/>
        </patternFill>
      </fill>
      <alignment horizontal="general" vertical="center" textRotation="0" wrapText="0" indent="0" justifyLastLine="0" shrinkToFit="0" readingOrder="0"/>
    </dxf>
    <dxf>
      <font>
        <strike val="0"/>
        <outline val="0"/>
        <shadow val="0"/>
        <u val="none"/>
        <vertAlign val="baseline"/>
        <sz val="11"/>
        <color rgb="FF404040"/>
        <name val="Calibri"/>
        <family val="2"/>
        <scheme val="minor"/>
      </font>
      <fill>
        <patternFill patternType="solid">
          <fgColor indexed="64"/>
          <bgColor rgb="FFFDEBD7"/>
        </patternFill>
      </fill>
      <alignment horizontal="left" vertical="center" textRotation="0" wrapText="1" indent="0" justifyLastLine="0" shrinkToFit="0" readingOrder="0"/>
    </dxf>
    <dxf>
      <font>
        <strike val="0"/>
        <outline val="0"/>
        <shadow val="0"/>
        <u val="none"/>
        <vertAlign val="baseline"/>
        <sz val="11"/>
        <color rgb="FF404040"/>
        <name val="Calibri"/>
        <family val="2"/>
        <scheme val="minor"/>
      </font>
      <fill>
        <patternFill patternType="solid">
          <fgColor indexed="64"/>
          <bgColor rgb="FFFDEBD7"/>
        </patternFill>
      </fill>
      <alignment horizontal="general" vertical="center" textRotation="0" wrapText="0" indent="0" justifyLastLine="0" shrinkToFit="0" readingOrder="0"/>
    </dxf>
    <dxf>
      <font>
        <strike val="0"/>
        <outline val="0"/>
        <shadow val="0"/>
        <u val="none"/>
        <vertAlign val="baseline"/>
        <sz val="11"/>
        <color rgb="FF404040"/>
        <name val="Calibri"/>
        <family val="2"/>
        <scheme val="minor"/>
      </font>
      <fill>
        <patternFill patternType="solid">
          <fgColor indexed="64"/>
          <bgColor rgb="FFFDEBD7"/>
        </patternFill>
      </fill>
      <alignment horizontal="general" vertical="center" textRotation="0" wrapText="0" indent="0" justifyLastLine="0" shrinkToFit="0" readingOrder="0"/>
    </dxf>
    <dxf>
      <font>
        <b/>
        <strike val="0"/>
        <outline val="0"/>
        <shadow val="0"/>
        <u val="none"/>
        <vertAlign val="baseline"/>
        <sz val="12"/>
        <color rgb="FF404040"/>
        <name val="Calibri"/>
        <family val="2"/>
        <scheme val="minor"/>
      </font>
      <fill>
        <patternFill patternType="solid">
          <fgColor indexed="64"/>
          <bgColor rgb="FFF7B060"/>
        </patternFill>
      </fill>
      <alignment horizontal="center" vertical="center" textRotation="0" wrapText="0" indent="0" justifyLastLine="0" shrinkToFit="0" readingOrder="0"/>
    </dxf>
    <dxf>
      <font>
        <b/>
        <i val="0"/>
        <strike val="0"/>
        <condense val="0"/>
        <extend val="0"/>
        <outline val="0"/>
        <shadow val="0"/>
        <u val="none"/>
        <vertAlign val="baseline"/>
        <sz val="11"/>
        <color rgb="FF404040"/>
        <name val="Calibri"/>
        <family val="2"/>
        <scheme val="minor"/>
      </font>
      <fill>
        <patternFill patternType="solid">
          <fgColor indexed="64"/>
          <bgColor rgb="FFFBD7AF"/>
        </patternFill>
      </fill>
      <alignment horizontal="general" vertical="center" textRotation="0" wrapText="0" indent="0" justifyLastLine="0" shrinkToFit="0" readingOrder="0"/>
    </dxf>
    <dxf>
      <font>
        <b val="0"/>
        <i val="0"/>
        <strike val="0"/>
        <condense val="0"/>
        <extend val="0"/>
        <outline val="0"/>
        <shadow val="0"/>
        <u val="none"/>
        <vertAlign val="baseline"/>
        <sz val="11"/>
        <color rgb="FF404040"/>
        <name val="Calibri"/>
        <family val="2"/>
        <scheme val="minor"/>
      </font>
      <numFmt numFmtId="1" formatCode="0"/>
      <fill>
        <patternFill patternType="solid">
          <fgColor indexed="64"/>
          <bgColor rgb="FFFDEBD7"/>
        </patternFill>
      </fill>
      <alignment horizontal="general" vertical="center" textRotation="0" wrapText="0" indent="0" justifyLastLine="0" shrinkToFit="0" readingOrder="0"/>
    </dxf>
    <dxf>
      <font>
        <b/>
        <i val="0"/>
        <strike val="0"/>
        <condense val="0"/>
        <extend val="0"/>
        <outline val="0"/>
        <shadow val="0"/>
        <u val="none"/>
        <vertAlign val="baseline"/>
        <sz val="11"/>
        <color rgb="FF404040"/>
        <name val="Calibri"/>
        <family val="2"/>
        <scheme val="minor"/>
      </font>
      <numFmt numFmtId="1" formatCode="0"/>
      <fill>
        <patternFill patternType="solid">
          <fgColor indexed="64"/>
          <bgColor rgb="FFFBD7AF"/>
        </patternFill>
      </fill>
      <alignment horizontal="general" vertical="center" textRotation="0" wrapText="0" indent="0" justifyLastLine="0" shrinkToFit="0" readingOrder="0"/>
    </dxf>
    <dxf>
      <font>
        <b val="0"/>
        <i val="0"/>
        <strike val="0"/>
        <condense val="0"/>
        <extend val="0"/>
        <outline val="0"/>
        <shadow val="0"/>
        <u val="none"/>
        <vertAlign val="baseline"/>
        <sz val="11"/>
        <color rgb="FF404040"/>
        <name val="Calibri"/>
        <family val="2"/>
        <scheme val="minor"/>
      </font>
      <numFmt numFmtId="1" formatCode="0"/>
      <fill>
        <patternFill patternType="solid">
          <fgColor indexed="64"/>
          <bgColor rgb="FFFDEBD7"/>
        </patternFill>
      </fill>
      <alignment horizontal="general" vertical="center" textRotation="0" wrapText="0" indent="0" justifyLastLine="0" shrinkToFit="0" readingOrder="0"/>
    </dxf>
    <dxf>
      <font>
        <b/>
        <i val="0"/>
        <strike val="0"/>
        <condense val="0"/>
        <extend val="0"/>
        <outline val="0"/>
        <shadow val="0"/>
        <u val="none"/>
        <vertAlign val="baseline"/>
        <sz val="11"/>
        <color rgb="FF404040"/>
        <name val="Calibri"/>
        <family val="2"/>
        <scheme val="minor"/>
      </font>
      <fill>
        <patternFill patternType="solid">
          <fgColor indexed="64"/>
          <bgColor rgb="FFFBD7AF"/>
        </patternFill>
      </fill>
      <alignment horizontal="general" vertical="center" textRotation="0" wrapText="0" indent="0" justifyLastLine="0" shrinkToFit="0" readingOrder="0"/>
    </dxf>
    <dxf>
      <font>
        <b val="0"/>
        <i val="0"/>
        <strike val="0"/>
        <condense val="0"/>
        <extend val="0"/>
        <outline val="0"/>
        <shadow val="0"/>
        <u val="none"/>
        <vertAlign val="baseline"/>
        <sz val="11"/>
        <color rgb="FF404040"/>
        <name val="Calibri"/>
        <family val="2"/>
        <scheme val="minor"/>
      </font>
      <numFmt numFmtId="1" formatCode="0"/>
      <fill>
        <patternFill patternType="solid">
          <fgColor indexed="64"/>
          <bgColor rgb="FFFDEBD7"/>
        </patternFill>
      </fill>
      <alignment horizontal="general" vertical="center" textRotation="0" wrapText="0" indent="0" justifyLastLine="0" shrinkToFit="0" readingOrder="0"/>
    </dxf>
    <dxf>
      <font>
        <b/>
        <i val="0"/>
        <strike val="0"/>
        <condense val="0"/>
        <extend val="0"/>
        <outline val="0"/>
        <shadow val="0"/>
        <u val="none"/>
        <vertAlign val="baseline"/>
        <sz val="11"/>
        <color rgb="FF404040"/>
        <name val="Calibri"/>
        <family val="2"/>
        <scheme val="minor"/>
      </font>
      <fill>
        <patternFill patternType="solid">
          <fgColor indexed="64"/>
          <bgColor rgb="FFFBD7AF"/>
        </patternFill>
      </fill>
      <alignment horizontal="general" vertical="center" textRotation="0" wrapText="0" indent="0" justifyLastLine="0" shrinkToFit="0" readingOrder="0"/>
    </dxf>
    <dxf>
      <font>
        <b val="0"/>
        <i val="0"/>
        <strike val="0"/>
        <condense val="0"/>
        <extend val="0"/>
        <outline val="0"/>
        <shadow val="0"/>
        <u val="none"/>
        <vertAlign val="baseline"/>
        <sz val="11"/>
        <color rgb="FF404040"/>
        <name val="Calibri"/>
        <family val="2"/>
        <scheme val="minor"/>
      </font>
      <numFmt numFmtId="1" formatCode="0"/>
      <fill>
        <patternFill patternType="solid">
          <fgColor indexed="64"/>
          <bgColor rgb="FFFDEBD7"/>
        </patternFill>
      </fill>
      <alignment horizontal="general" vertical="center" textRotation="0" wrapText="0" indent="0" justifyLastLine="0" shrinkToFit="0" readingOrder="0"/>
    </dxf>
    <dxf>
      <font>
        <b/>
        <i val="0"/>
        <strike val="0"/>
        <condense val="0"/>
        <extend val="0"/>
        <outline val="0"/>
        <shadow val="0"/>
        <u val="none"/>
        <vertAlign val="baseline"/>
        <sz val="11"/>
        <color rgb="FF404040"/>
        <name val="Calibri"/>
        <family val="2"/>
        <scheme val="minor"/>
      </font>
      <fill>
        <patternFill patternType="solid">
          <fgColor indexed="64"/>
          <bgColor rgb="FFFBD7AF"/>
        </patternFill>
      </fill>
      <alignment horizontal="general" vertical="center" textRotation="0" wrapText="0" indent="0" justifyLastLine="0" shrinkToFit="0" readingOrder="0"/>
    </dxf>
    <dxf>
      <font>
        <b val="0"/>
        <i val="0"/>
        <strike val="0"/>
        <condense val="0"/>
        <extend val="0"/>
        <outline val="0"/>
        <shadow val="0"/>
        <u val="none"/>
        <vertAlign val="baseline"/>
        <sz val="11"/>
        <color rgb="FF404040"/>
        <name val="Calibri"/>
        <family val="2"/>
        <scheme val="minor"/>
      </font>
      <fill>
        <patternFill patternType="solid">
          <fgColor indexed="64"/>
          <bgColor rgb="FFFDEBD7"/>
        </patternFill>
      </fill>
      <alignment horizontal="general" vertical="center" textRotation="0" wrapText="0" indent="0" justifyLastLine="0" shrinkToFit="0" readingOrder="0"/>
    </dxf>
    <dxf>
      <font>
        <b/>
        <i val="0"/>
        <strike val="0"/>
        <condense val="0"/>
        <extend val="0"/>
        <outline val="0"/>
        <shadow val="0"/>
        <u val="none"/>
        <vertAlign val="baseline"/>
        <sz val="11"/>
        <color rgb="FF404040"/>
        <name val="Calibri"/>
        <family val="2"/>
        <scheme val="minor"/>
      </font>
      <numFmt numFmtId="3" formatCode="#,##0"/>
      <fill>
        <patternFill patternType="solid">
          <fgColor indexed="64"/>
          <bgColor rgb="FFFBD7AF"/>
        </patternFill>
      </fill>
      <alignment horizontal="general" vertical="center" textRotation="0" wrapText="0" indent="0" justifyLastLine="0" shrinkToFit="0" readingOrder="0"/>
    </dxf>
    <dxf>
      <font>
        <b val="0"/>
        <i val="0"/>
        <strike val="0"/>
        <condense val="0"/>
        <extend val="0"/>
        <outline val="0"/>
        <shadow val="0"/>
        <u val="none"/>
        <vertAlign val="baseline"/>
        <sz val="11"/>
        <color rgb="FF404040"/>
        <name val="Calibri"/>
        <family val="2"/>
        <scheme val="minor"/>
      </font>
      <numFmt numFmtId="3" formatCode="#,##0"/>
      <fill>
        <patternFill patternType="solid">
          <fgColor indexed="64"/>
          <bgColor rgb="FFFDEBD7"/>
        </patternFill>
      </fill>
      <alignment horizontal="general" vertical="center" textRotation="0" wrapText="0" indent="0" justifyLastLine="0" shrinkToFit="0" readingOrder="0"/>
    </dxf>
    <dxf>
      <font>
        <b/>
        <i val="0"/>
        <strike val="0"/>
        <condense val="0"/>
        <extend val="0"/>
        <outline val="0"/>
        <shadow val="0"/>
        <u val="none"/>
        <vertAlign val="baseline"/>
        <sz val="11"/>
        <color rgb="FF404040"/>
        <name val="Calibri"/>
        <family val="2"/>
        <scheme val="minor"/>
      </font>
      <fill>
        <patternFill patternType="solid">
          <fgColor indexed="64"/>
          <bgColor rgb="FFFBD7AF"/>
        </patternFill>
      </fill>
      <alignment horizontal="general" vertical="center" textRotation="0" wrapText="0" indent="0" justifyLastLine="0" shrinkToFit="0" readingOrder="0"/>
    </dxf>
    <dxf>
      <font>
        <b val="0"/>
        <i val="0"/>
        <strike val="0"/>
        <condense val="0"/>
        <extend val="0"/>
        <outline val="0"/>
        <shadow val="0"/>
        <u val="none"/>
        <vertAlign val="baseline"/>
        <sz val="11"/>
        <color rgb="FF404040"/>
        <name val="Calibri"/>
        <family val="2"/>
        <scheme val="minor"/>
      </font>
      <numFmt numFmtId="164" formatCode="0.###############"/>
      <fill>
        <patternFill patternType="solid">
          <fgColor indexed="64"/>
          <bgColor rgb="FFFDEBD7"/>
        </patternFill>
      </fill>
      <alignment horizontal="general" vertical="center" textRotation="0" wrapText="0" indent="0" justifyLastLine="0" shrinkToFit="0" readingOrder="0"/>
    </dxf>
    <dxf>
      <font>
        <b/>
        <i val="0"/>
        <strike val="0"/>
        <condense val="0"/>
        <extend val="0"/>
        <outline val="0"/>
        <shadow val="0"/>
        <u val="none"/>
        <vertAlign val="baseline"/>
        <sz val="11"/>
        <color rgb="FF404040"/>
        <name val="Calibri"/>
        <family val="2"/>
        <scheme val="minor"/>
      </font>
      <fill>
        <patternFill patternType="solid">
          <fgColor indexed="64"/>
          <bgColor rgb="FFFBD7AF"/>
        </patternFill>
      </fill>
      <alignment horizontal="general" vertical="center" textRotation="0" wrapText="0" indent="0" justifyLastLine="0" shrinkToFit="0" readingOrder="0"/>
    </dxf>
    <dxf>
      <font>
        <b val="0"/>
        <i val="0"/>
        <strike val="0"/>
        <condense val="0"/>
        <extend val="0"/>
        <outline val="0"/>
        <shadow val="0"/>
        <u val="none"/>
        <vertAlign val="baseline"/>
        <sz val="11"/>
        <color rgb="FF404040"/>
        <name val="Calibri"/>
        <family val="2"/>
        <scheme val="minor"/>
      </font>
      <fill>
        <patternFill patternType="solid">
          <fgColor indexed="64"/>
          <bgColor rgb="FFFDEBD7"/>
        </patternFill>
      </fill>
      <alignment horizontal="general" vertical="center" textRotation="0" wrapText="0" indent="0" justifyLastLine="0" shrinkToFit="0" readingOrder="0"/>
    </dxf>
    <dxf>
      <font>
        <b/>
        <i val="0"/>
        <strike val="0"/>
        <condense val="0"/>
        <extend val="0"/>
        <outline val="0"/>
        <shadow val="0"/>
        <u val="none"/>
        <vertAlign val="baseline"/>
        <sz val="11"/>
        <color rgb="FF404040"/>
        <name val="Calibri"/>
        <family val="2"/>
        <scheme val="minor"/>
      </font>
      <fill>
        <patternFill patternType="solid">
          <fgColor indexed="64"/>
          <bgColor rgb="FFFBD7AF"/>
        </patternFill>
      </fill>
      <alignment horizontal="general" vertical="center" textRotation="0" wrapText="0" indent="0" justifyLastLine="0" shrinkToFit="0" readingOrder="0"/>
    </dxf>
    <dxf>
      <font>
        <b val="0"/>
        <i val="0"/>
        <strike val="0"/>
        <condense val="0"/>
        <extend val="0"/>
        <outline val="0"/>
        <shadow val="0"/>
        <u val="none"/>
        <vertAlign val="baseline"/>
        <sz val="11"/>
        <color rgb="FF404040"/>
        <name val="Calibri"/>
        <family val="2"/>
        <scheme val="minor"/>
      </font>
      <fill>
        <patternFill patternType="solid">
          <fgColor indexed="64"/>
          <bgColor rgb="FFFDEBD7"/>
        </patternFill>
      </fill>
      <alignment horizontal="general" vertical="center" textRotation="0" wrapText="0" indent="0" justifyLastLine="0" shrinkToFit="0" readingOrder="0"/>
    </dxf>
    <dxf>
      <font>
        <b/>
        <i val="0"/>
        <strike val="0"/>
        <condense val="0"/>
        <extend val="0"/>
        <outline val="0"/>
        <shadow val="0"/>
        <u val="none"/>
        <vertAlign val="baseline"/>
        <sz val="11"/>
        <color rgb="FF404040"/>
        <name val="Calibri"/>
        <family val="2"/>
        <scheme val="minor"/>
      </font>
      <fill>
        <patternFill patternType="solid">
          <fgColor indexed="64"/>
          <bgColor rgb="FFFBD7AF"/>
        </patternFill>
      </fill>
      <alignment horizontal="general" vertical="center" textRotation="0" wrapText="0" indent="0" justifyLastLine="0" shrinkToFit="0" readingOrder="0"/>
    </dxf>
    <dxf>
      <font>
        <b val="0"/>
        <i val="0"/>
        <strike val="0"/>
        <condense val="0"/>
        <extend val="0"/>
        <outline val="0"/>
        <shadow val="0"/>
        <u val="none"/>
        <vertAlign val="baseline"/>
        <sz val="11"/>
        <color rgb="FF404040"/>
        <name val="Calibri"/>
        <family val="2"/>
        <scheme val="minor"/>
      </font>
      <fill>
        <patternFill patternType="solid">
          <fgColor indexed="64"/>
          <bgColor rgb="FFFDEBD7"/>
        </patternFill>
      </fill>
      <alignment horizontal="general" vertical="center" textRotation="0" wrapText="0" indent="0" justifyLastLine="0" shrinkToFit="0" readingOrder="0"/>
    </dxf>
    <dxf>
      <font>
        <b/>
        <i val="0"/>
        <strike val="0"/>
        <condense val="0"/>
        <extend val="0"/>
        <outline val="0"/>
        <shadow val="0"/>
        <u val="none"/>
        <vertAlign val="baseline"/>
        <sz val="11"/>
        <color rgb="FF404040"/>
        <name val="Calibri"/>
        <family val="2"/>
        <scheme val="minor"/>
      </font>
      <fill>
        <patternFill patternType="solid">
          <fgColor indexed="64"/>
          <bgColor rgb="FFFBD7AF"/>
        </patternFill>
      </fill>
      <alignment horizontal="general" vertical="center" textRotation="0" wrapText="0" indent="0" justifyLastLine="0" shrinkToFit="0" readingOrder="0"/>
    </dxf>
    <dxf>
      <font>
        <b val="0"/>
        <i val="0"/>
        <strike val="0"/>
        <condense val="0"/>
        <extend val="0"/>
        <outline val="0"/>
        <shadow val="0"/>
        <u val="none"/>
        <vertAlign val="baseline"/>
        <sz val="11"/>
        <color rgb="FF404040"/>
        <name val="Calibri"/>
        <family val="2"/>
        <scheme val="minor"/>
      </font>
      <fill>
        <patternFill patternType="solid">
          <fgColor indexed="64"/>
          <bgColor rgb="FFFDEBD7"/>
        </patternFill>
      </fill>
      <alignment horizontal="general" vertical="center" textRotation="0" wrapText="0" indent="0" justifyLastLine="0" shrinkToFit="0" readingOrder="0"/>
    </dxf>
    <dxf>
      <font>
        <b/>
        <i val="0"/>
        <strike val="0"/>
        <condense val="0"/>
        <extend val="0"/>
        <outline val="0"/>
        <shadow val="0"/>
        <u val="none"/>
        <vertAlign val="baseline"/>
        <sz val="11"/>
        <color rgb="FF404040"/>
        <name val="Calibri"/>
        <family val="2"/>
        <scheme val="minor"/>
      </font>
      <fill>
        <patternFill patternType="solid">
          <fgColor indexed="64"/>
          <bgColor rgb="FFFBD7AF"/>
        </patternFill>
      </fill>
      <alignment horizontal="general" vertical="center" textRotation="0" wrapText="0" indent="0" justifyLastLine="0" shrinkToFit="0" readingOrder="0"/>
    </dxf>
    <dxf>
      <font>
        <b val="0"/>
        <i val="0"/>
        <strike val="0"/>
        <condense val="0"/>
        <extend val="0"/>
        <outline val="0"/>
        <shadow val="0"/>
        <u val="none"/>
        <vertAlign val="baseline"/>
        <sz val="11"/>
        <color rgb="FF404040"/>
        <name val="Calibri"/>
        <family val="2"/>
        <scheme val="minor"/>
      </font>
      <fill>
        <patternFill patternType="solid">
          <fgColor indexed="64"/>
          <bgColor rgb="FFFDEBD7"/>
        </patternFill>
      </fill>
      <alignment horizontal="general" vertical="center" textRotation="0" wrapText="0" indent="0" justifyLastLine="0" shrinkToFit="0" readingOrder="0"/>
    </dxf>
    <dxf>
      <font>
        <b/>
        <i val="0"/>
        <strike val="0"/>
        <condense val="0"/>
        <extend val="0"/>
        <outline val="0"/>
        <shadow val="0"/>
        <u val="none"/>
        <vertAlign val="baseline"/>
        <sz val="11"/>
        <color rgb="FF404040"/>
        <name val="Calibri"/>
        <family val="2"/>
        <scheme val="minor"/>
      </font>
      <fill>
        <patternFill patternType="solid">
          <fgColor indexed="64"/>
          <bgColor rgb="FFFBD7AF"/>
        </patternFill>
      </fill>
      <alignment horizontal="general" vertical="center" textRotation="0" wrapText="0" indent="0" justifyLastLine="0" shrinkToFit="0" readingOrder="0"/>
    </dxf>
    <dxf>
      <font>
        <b val="0"/>
        <i val="0"/>
        <strike val="0"/>
        <condense val="0"/>
        <extend val="0"/>
        <outline val="0"/>
        <shadow val="0"/>
        <u val="none"/>
        <vertAlign val="baseline"/>
        <sz val="11"/>
        <color rgb="FF404040"/>
        <name val="Calibri"/>
        <family val="2"/>
        <scheme val="minor"/>
      </font>
      <fill>
        <patternFill patternType="solid">
          <fgColor indexed="64"/>
          <bgColor rgb="FFFDEBD7"/>
        </patternFill>
      </fill>
      <alignment horizontal="general" vertical="center" textRotation="0" wrapText="0" indent="0" justifyLastLine="0" shrinkToFit="0" readingOrder="0"/>
    </dxf>
    <dxf>
      <font>
        <b/>
        <i val="0"/>
        <strike val="0"/>
        <condense val="0"/>
        <extend val="0"/>
        <outline val="0"/>
        <shadow val="0"/>
        <u val="none"/>
        <vertAlign val="baseline"/>
        <sz val="11"/>
        <color rgb="FF404040"/>
        <name val="Calibri"/>
        <family val="2"/>
        <scheme val="minor"/>
      </font>
      <numFmt numFmtId="166" formatCode="#,##0.0"/>
      <fill>
        <patternFill patternType="solid">
          <fgColor indexed="64"/>
          <bgColor rgb="FFFBD7AF"/>
        </patternFill>
      </fill>
      <alignment horizontal="general" vertical="center" textRotation="0" wrapText="0" indent="0" justifyLastLine="0" shrinkToFit="0" readingOrder="0"/>
    </dxf>
    <dxf>
      <font>
        <b val="0"/>
        <i val="0"/>
        <strike val="0"/>
        <condense val="0"/>
        <extend val="0"/>
        <outline val="0"/>
        <shadow val="0"/>
        <u val="none"/>
        <vertAlign val="baseline"/>
        <sz val="11"/>
        <color rgb="FF404040"/>
        <name val="Calibri"/>
        <family val="2"/>
        <scheme val="minor"/>
      </font>
      <numFmt numFmtId="166" formatCode="#,##0.0"/>
      <fill>
        <patternFill patternType="solid">
          <fgColor indexed="64"/>
          <bgColor rgb="FFFDEBD7"/>
        </patternFill>
      </fill>
      <alignment horizontal="general" vertical="center" textRotation="0" wrapText="0" indent="0" justifyLastLine="0" shrinkToFit="0" readingOrder="0"/>
    </dxf>
    <dxf>
      <font>
        <b/>
        <i val="0"/>
        <strike val="0"/>
        <condense val="0"/>
        <extend val="0"/>
        <outline val="0"/>
        <shadow val="0"/>
        <u val="none"/>
        <vertAlign val="baseline"/>
        <sz val="11"/>
        <color rgb="FF404040"/>
        <name val="Calibri"/>
        <family val="2"/>
        <scheme val="minor"/>
      </font>
      <numFmt numFmtId="166" formatCode="#,##0.0"/>
      <fill>
        <patternFill patternType="solid">
          <fgColor indexed="64"/>
          <bgColor rgb="FFFBD7AF"/>
        </patternFill>
      </fill>
      <alignment horizontal="general" vertical="center" textRotation="0" wrapText="0" indent="0" justifyLastLine="0" shrinkToFit="0" readingOrder="0"/>
    </dxf>
    <dxf>
      <font>
        <b val="0"/>
        <i val="0"/>
        <strike val="0"/>
        <condense val="0"/>
        <extend val="0"/>
        <outline val="0"/>
        <shadow val="0"/>
        <u val="none"/>
        <vertAlign val="baseline"/>
        <sz val="11"/>
        <color rgb="FF404040"/>
        <name val="Calibri"/>
        <family val="2"/>
        <scheme val="minor"/>
      </font>
      <numFmt numFmtId="166" formatCode="#,##0.0"/>
      <fill>
        <patternFill patternType="solid">
          <fgColor indexed="64"/>
          <bgColor rgb="FFFDEBD7"/>
        </patternFill>
      </fill>
      <alignment horizontal="general" vertical="center" textRotation="0" wrapText="0" indent="0" justifyLastLine="0" shrinkToFit="0" readingOrder="0"/>
    </dxf>
    <dxf>
      <font>
        <b/>
        <i val="0"/>
        <strike val="0"/>
        <condense val="0"/>
        <extend val="0"/>
        <outline val="0"/>
        <shadow val="0"/>
        <u val="none"/>
        <vertAlign val="baseline"/>
        <sz val="11"/>
        <color rgb="FF404040"/>
        <name val="Calibri"/>
        <family val="2"/>
        <scheme val="minor"/>
      </font>
      <fill>
        <patternFill patternType="solid">
          <fgColor indexed="64"/>
          <bgColor rgb="FFFBD7AF"/>
        </patternFill>
      </fill>
      <alignment horizontal="general" vertical="center" textRotation="0" wrapText="0" indent="0" justifyLastLine="0" shrinkToFit="0" readingOrder="0"/>
    </dxf>
    <dxf>
      <font>
        <b val="0"/>
        <i val="0"/>
        <strike val="0"/>
        <condense val="0"/>
        <extend val="0"/>
        <outline val="0"/>
        <shadow val="0"/>
        <u val="none"/>
        <vertAlign val="baseline"/>
        <sz val="11"/>
        <color rgb="FF404040"/>
        <name val="Calibri"/>
        <family val="2"/>
        <scheme val="minor"/>
      </font>
      <numFmt numFmtId="1" formatCode="0"/>
      <fill>
        <patternFill patternType="solid">
          <fgColor indexed="64"/>
          <bgColor rgb="FFFDEBD7"/>
        </patternFill>
      </fill>
      <alignment horizontal="general" vertical="center" textRotation="0" wrapText="0" indent="0" justifyLastLine="0" shrinkToFit="0" readingOrder="0"/>
    </dxf>
    <dxf>
      <font>
        <b/>
        <i val="0"/>
        <strike val="0"/>
        <condense val="0"/>
        <extend val="0"/>
        <outline val="0"/>
        <shadow val="0"/>
        <u val="none"/>
        <vertAlign val="baseline"/>
        <sz val="11"/>
        <color rgb="FF404040"/>
        <name val="Calibri"/>
        <family val="2"/>
        <scheme val="minor"/>
      </font>
      <numFmt numFmtId="3" formatCode="#,##0"/>
      <fill>
        <patternFill patternType="solid">
          <fgColor indexed="64"/>
          <bgColor rgb="FFFBD7AF"/>
        </patternFill>
      </fill>
      <alignment horizontal="general" vertical="center" textRotation="0" wrapText="0" indent="0" justifyLastLine="0" shrinkToFit="0" readingOrder="0"/>
    </dxf>
    <dxf>
      <font>
        <b val="0"/>
        <i val="0"/>
        <strike val="0"/>
        <condense val="0"/>
        <extend val="0"/>
        <outline val="0"/>
        <shadow val="0"/>
        <u val="none"/>
        <vertAlign val="baseline"/>
        <sz val="11"/>
        <color rgb="FF404040"/>
        <name val="Calibri"/>
        <family val="2"/>
        <scheme val="minor"/>
      </font>
      <numFmt numFmtId="3" formatCode="#,##0"/>
      <fill>
        <patternFill patternType="solid">
          <fgColor indexed="64"/>
          <bgColor rgb="FFFDEBD7"/>
        </patternFill>
      </fill>
      <alignment horizontal="general" vertical="center" textRotation="0" wrapText="0" indent="0" justifyLastLine="0" shrinkToFit="0" readingOrder="0"/>
    </dxf>
    <dxf>
      <font>
        <b/>
        <i val="0"/>
        <strike val="0"/>
        <condense val="0"/>
        <extend val="0"/>
        <outline val="0"/>
        <shadow val="0"/>
        <u val="none"/>
        <vertAlign val="baseline"/>
        <sz val="11"/>
        <color rgb="FF404040"/>
        <name val="Calibri"/>
        <family val="2"/>
        <scheme val="minor"/>
      </font>
      <fill>
        <patternFill patternType="solid">
          <fgColor indexed="64"/>
          <bgColor rgb="FFFBD7AF"/>
        </patternFill>
      </fill>
      <alignment horizontal="general" vertical="center" textRotation="0" wrapText="0" indent="0" justifyLastLine="0" shrinkToFit="0" readingOrder="0"/>
    </dxf>
    <dxf>
      <font>
        <b val="0"/>
        <i val="0"/>
        <strike val="0"/>
        <condense val="0"/>
        <extend val="0"/>
        <outline val="0"/>
        <shadow val="0"/>
        <u val="none"/>
        <vertAlign val="baseline"/>
        <sz val="11"/>
        <color rgb="FF404040"/>
        <name val="Calibri"/>
        <family val="2"/>
        <scheme val="minor"/>
      </font>
      <numFmt numFmtId="20" formatCode="dd\-mmm\-yy"/>
      <fill>
        <patternFill patternType="solid">
          <fgColor indexed="64"/>
          <bgColor rgb="FFFDEBD7"/>
        </patternFill>
      </fill>
      <alignment horizontal="general" vertical="center" textRotation="0" wrapText="0" indent="0" justifyLastLine="0" shrinkToFit="0" readingOrder="0"/>
    </dxf>
    <dxf>
      <font>
        <b/>
        <i val="0"/>
        <strike val="0"/>
        <condense val="0"/>
        <extend val="0"/>
        <outline val="0"/>
        <shadow val="0"/>
        <u val="none"/>
        <vertAlign val="baseline"/>
        <sz val="11"/>
        <color rgb="FF404040"/>
        <name val="Calibri"/>
        <family val="2"/>
        <scheme val="minor"/>
      </font>
      <fill>
        <patternFill patternType="solid">
          <fgColor indexed="64"/>
          <bgColor rgb="FFFBD7AF"/>
        </patternFill>
      </fill>
      <alignment horizontal="general" vertical="center" textRotation="0" wrapText="0" indent="0" justifyLastLine="0" shrinkToFit="0" readingOrder="0"/>
    </dxf>
    <dxf>
      <font>
        <b val="0"/>
        <i val="0"/>
        <strike val="0"/>
        <condense val="0"/>
        <extend val="0"/>
        <outline val="0"/>
        <shadow val="0"/>
        <u val="none"/>
        <vertAlign val="baseline"/>
        <sz val="11"/>
        <color rgb="FF404040"/>
        <name val="Calibri"/>
        <family val="2"/>
        <scheme val="minor"/>
      </font>
      <numFmt numFmtId="20" formatCode="dd\-mmm\-yy"/>
      <fill>
        <patternFill patternType="solid">
          <fgColor indexed="64"/>
          <bgColor rgb="FFFDEBD7"/>
        </patternFill>
      </fill>
      <alignment horizontal="general" vertical="center" textRotation="0" wrapText="0" indent="0" justifyLastLine="0" shrinkToFit="0" readingOrder="0"/>
    </dxf>
    <dxf>
      <font>
        <b/>
        <i val="0"/>
        <strike val="0"/>
        <condense val="0"/>
        <extend val="0"/>
        <outline val="0"/>
        <shadow val="0"/>
        <u val="none"/>
        <vertAlign val="baseline"/>
        <sz val="11"/>
        <color rgb="FF404040"/>
        <name val="Calibri"/>
        <family val="2"/>
        <scheme val="minor"/>
      </font>
      <fill>
        <patternFill patternType="solid">
          <fgColor indexed="64"/>
          <bgColor rgb="FFFBD7AF"/>
        </patternFill>
      </fill>
      <alignment horizontal="general" vertical="center" textRotation="0" wrapText="0" indent="0" justifyLastLine="0" shrinkToFit="0" readingOrder="0"/>
    </dxf>
    <dxf>
      <font>
        <b val="0"/>
        <i val="0"/>
        <strike val="0"/>
        <condense val="0"/>
        <extend val="0"/>
        <outline val="0"/>
        <shadow val="0"/>
        <u val="none"/>
        <vertAlign val="baseline"/>
        <sz val="11"/>
        <color rgb="FF404040"/>
        <name val="Calibri"/>
        <family val="2"/>
        <scheme val="minor"/>
      </font>
      <fill>
        <patternFill patternType="solid">
          <fgColor indexed="64"/>
          <bgColor rgb="FFFDEBD7"/>
        </patternFill>
      </fill>
      <alignment horizontal="general" vertical="center" textRotation="0" wrapText="0" indent="0" justifyLastLine="0" shrinkToFit="0" readingOrder="0"/>
    </dxf>
    <dxf>
      <font>
        <b/>
        <family val="2"/>
      </font>
      <numFmt numFmtId="1" formatCode="0"/>
      <fill>
        <patternFill patternType="solid">
          <fgColor indexed="64"/>
          <bgColor rgb="FFFBD7AF"/>
        </patternFill>
      </fill>
      <alignment horizontal="general" vertical="center" textRotation="0" wrapText="0" indent="0" justifyLastLine="0" shrinkToFit="0" readingOrder="0"/>
    </dxf>
    <dxf>
      <font>
        <b val="0"/>
        <i val="0"/>
        <strike val="0"/>
        <condense val="0"/>
        <extend val="0"/>
        <outline val="0"/>
        <shadow val="0"/>
        <u val="none"/>
        <vertAlign val="baseline"/>
        <sz val="11"/>
        <color rgb="FF404040"/>
        <name val="Calibri"/>
        <family val="2"/>
        <scheme val="minor"/>
      </font>
      <numFmt numFmtId="1" formatCode="0"/>
      <fill>
        <patternFill patternType="solid">
          <fgColor indexed="64"/>
          <bgColor rgb="FFFDEBD7"/>
        </patternFill>
      </fill>
      <alignment horizontal="general" vertical="center" textRotation="0" wrapText="0" indent="0" justifyLastLine="0" shrinkToFit="0" readingOrder="0"/>
    </dxf>
    <dxf>
      <font>
        <b/>
        <i val="0"/>
        <strike val="0"/>
        <condense val="0"/>
        <extend val="0"/>
        <outline val="0"/>
        <shadow val="0"/>
        <u val="none"/>
        <vertAlign val="baseline"/>
        <sz val="12"/>
        <color rgb="FF404040"/>
        <name val="Calibri"/>
        <family val="2"/>
        <scheme val="minor"/>
      </font>
      <numFmt numFmtId="1" formatCode="0"/>
      <fill>
        <patternFill patternType="solid">
          <fgColor indexed="64"/>
          <bgColor rgb="FFF7B060"/>
        </patternFill>
      </fill>
      <alignment horizontal="general" vertical="center" textRotation="0" wrapText="0" indent="0" justifyLastLine="0" shrinkToFit="0" readingOrder="0"/>
    </dxf>
    <dxf>
      <numFmt numFmtId="167" formatCode="0.0%"/>
    </dxf>
    <dxf>
      <numFmt numFmtId="167" formatCode="0.0%"/>
    </dxf>
    <dxf>
      <numFmt numFmtId="167" formatCode="0.0%"/>
    </dxf>
    <dxf>
      <alignment horizontal="center"/>
    </dxf>
    <dxf>
      <fill>
        <patternFill patternType="solid">
          <bgColor rgb="FFF7B060"/>
        </patternFill>
      </fill>
    </dxf>
    <dxf>
      <font>
        <sz val="12"/>
      </font>
    </dxf>
    <dxf>
      <numFmt numFmtId="14" formatCode="0.00%"/>
    </dxf>
    <dxf>
      <fill>
        <patternFill>
          <bgColor rgb="FFFDEBD7"/>
        </patternFill>
      </fill>
    </dxf>
    <dxf>
      <fill>
        <patternFill>
          <bgColor rgb="FFFDEBD7"/>
        </patternFill>
      </fill>
    </dxf>
    <dxf>
      <fill>
        <patternFill>
          <bgColor rgb="FFFDEBD7"/>
        </patternFill>
      </fill>
    </dxf>
    <dxf>
      <fill>
        <patternFill>
          <bgColor rgb="FFFDEBD7"/>
        </patternFill>
      </fill>
    </dxf>
    <dxf>
      <fill>
        <patternFill>
          <bgColor rgb="FFFDEBD7"/>
        </patternFill>
      </fill>
    </dxf>
    <dxf>
      <fill>
        <patternFill>
          <bgColor rgb="FFFDEBD7"/>
        </patternFill>
      </fill>
    </dxf>
    <dxf>
      <fill>
        <patternFill patternType="solid">
          <bgColor rgb="FFFBD7AF"/>
        </patternFill>
      </fill>
    </dxf>
    <dxf>
      <fill>
        <patternFill patternType="solid">
          <bgColor rgb="FFFBD7AF"/>
        </patternFill>
      </fill>
    </dxf>
    <dxf>
      <fill>
        <patternFill patternType="solid">
          <bgColor rgb="FFFBD7AF"/>
        </patternFill>
      </fill>
    </dxf>
    <dxf>
      <fill>
        <patternFill patternType="solid">
          <bgColor rgb="FFFBD7AF"/>
        </patternFill>
      </fill>
    </dxf>
    <dxf>
      <fill>
        <patternFill patternType="solid">
          <bgColor rgb="FFFDEBD7"/>
        </patternFill>
      </fill>
    </dxf>
    <dxf>
      <fill>
        <patternFill patternType="solid">
          <bgColor rgb="FFFDEBD7"/>
        </patternFill>
      </fill>
    </dxf>
    <dxf>
      <alignment horizontal="center"/>
    </dxf>
    <dxf>
      <alignment horizontal="center"/>
    </dxf>
    <dxf>
      <font>
        <sz val="12"/>
      </font>
    </dxf>
    <dxf>
      <numFmt numFmtId="167" formatCode="0.0%"/>
    </dxf>
    <dxf>
      <numFmt numFmtId="167" formatCode="0.0%"/>
    </dxf>
    <dxf>
      <fill>
        <patternFill>
          <bgColor rgb="FFF7B060"/>
        </patternFill>
      </fill>
    </dxf>
    <dxf>
      <fill>
        <patternFill patternType="solid">
          <bgColor rgb="FFFBD7AF"/>
        </patternFill>
      </fill>
    </dxf>
    <dxf>
      <numFmt numFmtId="14" formatCode="0.00%"/>
    </dxf>
    <dxf>
      <alignment horizontal="center"/>
    </dxf>
    <dxf>
      <font>
        <sz val="12"/>
      </font>
    </dxf>
    <dxf>
      <font>
        <sz val="12"/>
      </font>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font>
        <color rgb="FF404040"/>
      </font>
    </dxf>
    <dxf>
      <font>
        <color rgb="FF404040"/>
      </font>
    </dxf>
    <dxf>
      <font>
        <color rgb="FF404040"/>
      </font>
    </dxf>
    <dxf>
      <font>
        <color rgb="FF404040"/>
      </font>
    </dxf>
    <dxf>
      <font>
        <color rgb="FF404040"/>
      </font>
    </dxf>
    <dxf>
      <font>
        <color rgb="FF404040"/>
      </font>
    </dxf>
    <dxf>
      <font>
        <color rgb="FF404040"/>
      </font>
    </dxf>
    <dxf>
      <font>
        <color rgb="FF404040"/>
      </font>
    </dxf>
    <dxf>
      <font>
        <color rgb="FF404040"/>
      </font>
    </dxf>
    <dxf>
      <font>
        <color rgb="FF404040"/>
      </font>
    </dxf>
    <dxf>
      <font>
        <color rgb="FF404040"/>
      </font>
    </dxf>
    <dxf>
      <font>
        <color rgb="FF404040"/>
      </font>
    </dxf>
    <dxf>
      <font>
        <color rgb="FF404040"/>
      </font>
    </dxf>
    <dxf>
      <font>
        <color rgb="FF404040"/>
      </font>
    </dxf>
    <dxf>
      <font>
        <color rgb="FF404040"/>
      </font>
    </dxf>
    <dxf>
      <font>
        <color rgb="FF404040"/>
      </font>
    </dxf>
    <dxf>
      <font>
        <color rgb="FF404040"/>
      </font>
    </dxf>
    <dxf>
      <font>
        <color rgb="FF404040"/>
      </font>
    </dxf>
    <dxf>
      <font>
        <color rgb="FF404040"/>
      </font>
    </dxf>
    <dxf>
      <fill>
        <patternFill patternType="solid">
          <bgColor rgb="FFFDEBD7"/>
        </patternFill>
      </fill>
    </dxf>
    <dxf>
      <fill>
        <patternFill patternType="solid">
          <bgColor rgb="FFFDEBD7"/>
        </patternFill>
      </fill>
    </dxf>
    <dxf>
      <fill>
        <patternFill patternType="solid">
          <bgColor rgb="FFFDEBD7"/>
        </patternFill>
      </fill>
    </dxf>
    <dxf>
      <fill>
        <patternFill patternType="solid">
          <bgColor rgb="FFFDEBD7"/>
        </patternFill>
      </fill>
    </dxf>
    <dxf>
      <fill>
        <patternFill patternType="solid">
          <bgColor rgb="FFFDEBD7"/>
        </patternFill>
      </fill>
    </dxf>
    <dxf>
      <fill>
        <patternFill patternType="solid">
          <bgColor rgb="FFFDEBD7"/>
        </patternFill>
      </fill>
    </dxf>
    <dxf>
      <fill>
        <patternFill patternType="solid">
          <bgColor rgb="FFFDEBD7"/>
        </patternFill>
      </fill>
    </dxf>
    <dxf>
      <fill>
        <patternFill>
          <bgColor rgb="FFFDEBD7"/>
        </patternFill>
      </fill>
    </dxf>
    <dxf>
      <fill>
        <patternFill patternType="solid">
          <bgColor rgb="FFFBDBB7"/>
        </patternFill>
      </fill>
    </dxf>
    <dxf>
      <fill>
        <patternFill patternType="solid">
          <bgColor rgb="FFFBDBB7"/>
        </patternFill>
      </fill>
    </dxf>
    <dxf>
      <fill>
        <patternFill patternType="solid">
          <bgColor rgb="FFFBDBB7"/>
        </patternFill>
      </fill>
    </dxf>
    <dxf>
      <fill>
        <patternFill patternType="solid">
          <bgColor rgb="FFFBDBB7"/>
        </patternFill>
      </fill>
    </dxf>
    <dxf>
      <fill>
        <patternFill patternType="solid">
          <bgColor rgb="FFFBDBB7"/>
        </patternFill>
      </fill>
    </dxf>
    <dxf>
      <fill>
        <patternFill patternType="solid">
          <bgColor rgb="FFFBDBB7"/>
        </patternFill>
      </fill>
    </dxf>
    <dxf>
      <fill>
        <patternFill patternType="solid">
          <bgColor rgb="FFFBDBB7"/>
        </patternFill>
      </fill>
    </dxf>
    <dxf>
      <fill>
        <patternFill patternType="solid">
          <bgColor rgb="FFFBDBB7"/>
        </patternFill>
      </fill>
    </dxf>
    <dxf>
      <fill>
        <patternFill patternType="solid">
          <bgColor rgb="FFFBDBB7"/>
        </patternFill>
      </fill>
    </dxf>
    <dxf>
      <fill>
        <patternFill patternType="solid">
          <bgColor rgb="FFFBDBB7"/>
        </patternFill>
      </fill>
    </dxf>
    <dxf>
      <fill>
        <patternFill patternType="solid">
          <bgColor rgb="FFFBDBB7"/>
        </patternFill>
      </fill>
    </dxf>
    <dxf>
      <fill>
        <patternFill patternType="solid">
          <bgColor rgb="FFFBDBB7"/>
        </patternFill>
      </fill>
    </dxf>
    <dxf>
      <fill>
        <patternFill patternType="solid">
          <bgColor rgb="FFFBDBB7"/>
        </patternFill>
      </fill>
    </dxf>
    <dxf>
      <fill>
        <patternFill>
          <bgColor rgb="FFFDEBD7"/>
        </patternFill>
      </fill>
    </dxf>
    <dxf>
      <fill>
        <patternFill>
          <bgColor rgb="FFFDEBD7"/>
        </patternFill>
      </fill>
    </dxf>
    <dxf>
      <fill>
        <patternFill patternType="solid">
          <bgColor rgb="FFFDEBD7"/>
        </patternFill>
      </fill>
    </dxf>
    <dxf>
      <fill>
        <patternFill patternType="solid">
          <bgColor rgb="FFFDEBD7"/>
        </patternFill>
      </fill>
    </dxf>
    <dxf>
      <fill>
        <patternFill patternType="solid">
          <bgColor rgb="FFFBD7AF"/>
        </patternFill>
      </fill>
    </dxf>
    <dxf>
      <fill>
        <patternFill patternType="solid">
          <bgColor rgb="FFF7B060"/>
        </patternFill>
      </fill>
    </dxf>
    <dxf>
      <fill>
        <patternFill patternType="solid">
          <bgColor rgb="FFF7B060"/>
        </patternFill>
      </fill>
    </dxf>
    <dxf>
      <font>
        <color rgb="FF404040"/>
      </font>
    </dxf>
    <dxf>
      <font>
        <color rgb="FF404040"/>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name val="Calibri"/>
        <family val="2"/>
        <scheme val="minor"/>
      </font>
    </dxf>
    <dxf>
      <font>
        <name val="Calibri"/>
        <family val="2"/>
        <scheme val="minor"/>
      </font>
    </dxf>
    <dxf>
      <font>
        <name val="Calibri"/>
        <family val="2"/>
        <scheme val="minor"/>
      </font>
    </dxf>
    <dxf>
      <font>
        <name val="Calibri"/>
        <family val="2"/>
        <scheme val="minor"/>
      </font>
    </dxf>
    <dxf>
      <font>
        <name val="Calibri"/>
        <family val="2"/>
        <scheme val="minor"/>
      </font>
    </dxf>
    <dxf>
      <font>
        <name val="Calibri"/>
        <family val="2"/>
        <scheme val="minor"/>
      </font>
    </dxf>
    <dxf>
      <font>
        <name val="Calibri"/>
        <family val="2"/>
        <scheme val="minor"/>
      </font>
    </dxf>
    <dxf>
      <font>
        <name val="Calibri"/>
        <family val="2"/>
        <scheme val="minor"/>
      </font>
    </dxf>
    <dxf>
      <font>
        <name val="Calibri"/>
        <family val="2"/>
        <scheme val="minor"/>
      </font>
    </dxf>
    <dxf>
      <font>
        <name val="Calibri"/>
        <family val="2"/>
        <scheme val="minor"/>
      </font>
    </dxf>
    <dxf>
      <font>
        <name val="Calibri"/>
        <family val="2"/>
        <scheme val="minor"/>
      </font>
    </dxf>
    <dxf>
      <font>
        <name val="Calibri"/>
        <family val="2"/>
        <scheme val="minor"/>
      </font>
    </dxf>
    <dxf>
      <font>
        <name val="Calibri"/>
        <family val="2"/>
        <scheme val="minor"/>
      </font>
    </dxf>
    <dxf>
      <font>
        <name val="Calibri"/>
        <family val="2"/>
        <scheme val="minor"/>
      </font>
    </dxf>
    <dxf>
      <font>
        <name val="Calibri"/>
        <family val="2"/>
        <scheme val="minor"/>
      </font>
    </dxf>
    <dxf>
      <font>
        <name val="Calibri"/>
        <family val="2"/>
        <scheme val="minor"/>
      </font>
    </dxf>
    <dxf>
      <numFmt numFmtId="166" formatCode="#,##0.0"/>
    </dxf>
    <dxf>
      <font>
        <name val="Arial"/>
        <scheme val="none"/>
      </font>
    </dxf>
    <dxf>
      <numFmt numFmtId="166" formatCode="#,##0.0"/>
    </dxf>
    <dxf>
      <numFmt numFmtId="168" formatCode="0.0"/>
    </dxf>
  </dxfs>
  <tableStyles count="0" defaultTableStyle="TableStyleMedium2" defaultPivotStyle="PivotStyleLight16"/>
  <colors>
    <mruColors>
      <color rgb="FFF7B060"/>
      <color rgb="FF404040"/>
      <color rgb="FFFDEBD7"/>
      <color rgb="FFF8B974"/>
      <color rgb="FFF59C38"/>
      <color rgb="FFF9C488"/>
      <color rgb="FFFBD7AF"/>
      <color rgb="FFFBDBB7"/>
      <color rgb="FFF38D1D"/>
      <color rgb="FFEA800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1.xml"/><Relationship Id="rId18"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[Copy of 20250317_NUS_v1.0_-_Carbon_Footprint_Report - Warwick.xlsx]Pivot (Resource Graph)!pivtbl_resourcetable</c:name>
    <c:fmtId val="12"/>
  </c:pivotSource>
  <c:chart>
    <c:title>
      <c:tx>
        <c:rich>
          <a:bodyPr rot="0" spcFirstLastPara="1" vertOverflow="ellipsis" vert="horz" wrap="square" anchor="ctr" anchorCtr="1"/>
          <a:lstStyle/>
          <a:p>
            <a:pPr>
              <a:defRPr sz="3200" b="1" i="0" u="none" strike="noStrike" kern="1200" spc="0" baseline="0">
                <a:solidFill>
                  <a:schemeClr val="tx1">
                    <a:lumMod val="65000"/>
                    <a:lumOff val="35000"/>
                  </a:schemeClr>
                </a:solidFill>
                <a:latin typeface="+mn-lt"/>
                <a:ea typeface="+mn-ea"/>
                <a:cs typeface="Arial" panose="020B0604020202020204" pitchFamily="34" charset="0"/>
              </a:defRPr>
            </a:pPr>
            <a:r>
              <a:rPr lang="en-US" sz="3200" b="1"/>
              <a:t>Resource Breakdown (tCO</a:t>
            </a:r>
            <a:r>
              <a:rPr lang="en-US" sz="3200" b="1" baseline="-25000"/>
              <a:t>2</a:t>
            </a:r>
            <a:r>
              <a:rPr lang="en-US" sz="3200" b="1"/>
              <a:t>e)</a:t>
            </a:r>
          </a:p>
        </c:rich>
      </c:tx>
      <c:overlay val="0"/>
      <c:spPr>
        <a:noFill/>
        <a:ln>
          <a:noFill/>
        </a:ln>
        <a:effectLst/>
      </c:spPr>
      <c:txPr>
        <a:bodyPr rot="0" spcFirstLastPara="1" vertOverflow="ellipsis" vert="horz" wrap="square" anchor="ctr" anchorCtr="1"/>
        <a:lstStyle/>
        <a:p>
          <a:pPr>
            <a:defRPr sz="3200" b="1" i="0" u="none" strike="noStrike" kern="1200" spc="0" baseline="0">
              <a:solidFill>
                <a:schemeClr val="tx1">
                  <a:lumMod val="65000"/>
                  <a:lumOff val="35000"/>
                </a:schemeClr>
              </a:solidFill>
              <a:latin typeface="+mn-lt"/>
              <a:ea typeface="+mn-ea"/>
              <a:cs typeface="Arial" panose="020B0604020202020204" pitchFamily="34" charset="0"/>
            </a:defRPr>
          </a:pPr>
          <a:endParaRPr lang="en-US"/>
        </a:p>
      </c:txPr>
    </c:title>
    <c:autoTitleDeleted val="0"/>
    <c:pivotFmts>
      <c:pivotFmt>
        <c:idx val="0"/>
        <c:spPr>
          <a:solidFill>
            <a:schemeClr val="accent2">
              <a:lumMod val="60000"/>
              <a:lumOff val="4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Arial" panose="020B0604020202020204" pitchFamily="34" charset="0"/>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2">
              <a:lumMod val="60000"/>
              <a:lumOff val="4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Arial" panose="020B0604020202020204" pitchFamily="34" charset="0"/>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2">
              <a:lumMod val="60000"/>
              <a:lumOff val="4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Arial" panose="020B0604020202020204" pitchFamily="34" charset="0"/>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2">
              <a:lumMod val="60000"/>
              <a:lumOff val="4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Arial" panose="020B0604020202020204" pitchFamily="34" charset="0"/>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'Pivot (Resource Graph)'!$B$7</c:f>
              <c:strCache>
                <c:ptCount val="1"/>
                <c:pt idx="0">
                  <c:v>Total</c:v>
                </c:pt>
              </c:strCache>
            </c:strRef>
          </c:tx>
          <c:spPr>
            <a:solidFill>
              <a:schemeClr val="accent2">
                <a:lumMod val="60000"/>
                <a:lumOff val="40000"/>
              </a:schemeClr>
            </a:solidFill>
            <a:ln>
              <a:noFill/>
            </a:ln>
            <a:effectLst/>
          </c:spPr>
          <c:invertIfNegative val="0"/>
          <c:cat>
            <c:strRef>
              <c:f>'Pivot (Resource Graph)'!$A$8:$A$60</c:f>
              <c:strCache>
                <c:ptCount val="52"/>
                <c:pt idx="0">
                  <c:v>Purchased Goods &amp; Services - Precalculated Emissions (kgCO2e)</c:v>
                </c:pt>
                <c:pt idx="1">
                  <c:v>HGV (all diesel) - All artics - Average laden (tonne.km) (2024)</c:v>
                </c:pt>
                <c:pt idx="2">
                  <c:v>Heat and steam - District heat and steam (kWh) (2023)</c:v>
                </c:pt>
                <c:pt idx="3">
                  <c:v>Natural gas (Gross CV) (kWh (Gross CV)) (2023)</c:v>
                </c:pt>
                <c:pt idx="4">
                  <c:v>Road transport (Inflation-Adjusted EEIO) (£) (2023)</c:v>
                </c:pt>
                <c:pt idx="5">
                  <c:v>Sports services and amusement and recreation services (Inflation-Adjusted EEIO) (£) (2023)</c:v>
                </c:pt>
                <c:pt idx="6">
                  <c:v>Electricity generated - Electricity: UK (kWh) (2023)</c:v>
                </c:pt>
                <c:pt idx="7">
                  <c:v>Waste collection, treatment and disposal services; materials recovery services (Inflation-Adjusted EEIO) (£) (2023)</c:v>
                </c:pt>
                <c:pt idx="8">
                  <c:v>WTT- heat and steam - District heat and steam (kWh) (2023)</c:v>
                </c:pt>
                <c:pt idx="9">
                  <c:v>WTT - Natural gas (Gross CV) (kWh (Gross CV)) (2023)</c:v>
                </c:pt>
                <c:pt idx="10">
                  <c:v>Office administrative, office support and other business support services (Inflation-Adjusted EEIO) (£) (2023)</c:v>
                </c:pt>
                <c:pt idx="11">
                  <c:v>Glass, refractory, clay, other porcelain and ceramic, stone and abrasive products (Inflation-Adjusted EEIO) (£) (2023)</c:v>
                </c:pt>
                <c:pt idx="12">
                  <c:v>Advertising and market research services (Inflation-Adjusted EEIO) (£) (2023)</c:v>
                </c:pt>
                <c:pt idx="13">
                  <c:v>Creative, arts and entertainment services (Inflation-Adjusted EEIO) (£) (2023)</c:v>
                </c:pt>
                <c:pt idx="14">
                  <c:v>WTT- UK electricity (generation) - Electricity: UK (kWh) (2023)</c:v>
                </c:pt>
                <c:pt idx="15">
                  <c:v>Computer programming, consultancy and related services (Inflation-Adjusted EEIO) (£) (2023)</c:v>
                </c:pt>
                <c:pt idx="16">
                  <c:v>Machinery and equipment n.e.c. (Inflation-Adjusted EEIO) (£) (2023)</c:v>
                </c:pt>
                <c:pt idx="17">
                  <c:v>Services furnished by membership organisations (Inflation-Adjusted EEIO) (£) (2023)</c:v>
                </c:pt>
                <c:pt idx="18">
                  <c:v>Other food products (Inflation-Adjusted EEIO) (£) (2023)</c:v>
                </c:pt>
                <c:pt idx="19">
                  <c:v>Financial services, except insurance and pension funding (Inflation-Adjusted EEIO) (£) (2023)</c:v>
                </c:pt>
                <c:pt idx="20">
                  <c:v>Industrial gases, inorganics and fertilisers (all inorganic chemicals) (Inflation-Adjusted EEIO) (£) (2023)</c:v>
                </c:pt>
                <c:pt idx="21">
                  <c:v>Accommodation services (Inflation-Adjusted EEIO) (£) (2023)</c:v>
                </c:pt>
                <c:pt idx="22">
                  <c:v>Soap and detergents, cleaning and polishing preparations, perfumes and toilet preparations (Inflation-Adjusted EEIO) (£) (2023)</c:v>
                </c:pt>
                <c:pt idx="23">
                  <c:v>Rental and leasing services (Inflation-Adjusted EEIO) (£) (2023)</c:v>
                </c:pt>
                <c:pt idx="24">
                  <c:v>Wearing apparel (Inflation-Adjusted EEIO) (£) (2023)</c:v>
                </c:pt>
                <c:pt idx="25">
                  <c:v>T&amp;D- UK electricity - Electricity: UK (kWh) (2023)</c:v>
                </c:pt>
                <c:pt idx="26">
                  <c:v>Employment services (Inflation-Adjusted EEIO) (£) (2023)</c:v>
                </c:pt>
                <c:pt idx="27">
                  <c:v>Business travel- land - Average car - Petrol (miles) (2023)</c:v>
                </c:pt>
                <c:pt idx="28">
                  <c:v>Accounting, bookkeeping and auditing services; tax consulting services (Inflation-Adjusted EEIO) (£) (2023)</c:v>
                </c:pt>
                <c:pt idx="29">
                  <c:v>Telecommunications services (Inflation-Adjusted EEIO) (£) (2023)</c:v>
                </c:pt>
                <c:pt idx="30">
                  <c:v>Soft drinks (Inflation-Adjusted EEIO) (£) (2023)</c:v>
                </c:pt>
                <c:pt idx="31">
                  <c:v>Other professional, scientific and technical services (Inflation-Adjusted EEIO) (£) (2023)</c:v>
                </c:pt>
                <c:pt idx="32">
                  <c:v>Business travel- land - Average car - Diesel (miles) (2023)</c:v>
                </c:pt>
                <c:pt idx="33">
                  <c:v>Insurance, reinsurance and pension funding services, except compulsory social security &amp; Pensions (Inflation-Adjusted EEIO) (£) (2023)</c:v>
                </c:pt>
                <c:pt idx="34">
                  <c:v>Services of head offices; management consulting services (Inflation-Adjusted EEIO) (£) (2023)</c:v>
                </c:pt>
                <c:pt idx="35">
                  <c:v>Rest of repair; Installation (Inflation-Adjusted EEIO) (£) (2023)</c:v>
                </c:pt>
                <c:pt idx="36">
                  <c:v>Electrical equipment (Inflation-Adjusted EEIO) (£) (2023)</c:v>
                </c:pt>
                <c:pt idx="37">
                  <c:v>WTT- UK electricity (T&amp;D) - Electricity: UK (kWh) (2023)</c:v>
                </c:pt>
                <c:pt idx="38">
                  <c:v>Bus - Average local bus (passenger.km) (2023)</c:v>
                </c:pt>
                <c:pt idx="39">
                  <c:v>Legal services (Inflation-Adjusted EEIO) (£) (2023)</c:v>
                </c:pt>
                <c:pt idx="40">
                  <c:v>Printing and recording services (Inflation-Adjusted EEIO) (£) (2023)</c:v>
                </c:pt>
                <c:pt idx="41">
                  <c:v>Refuse - Commercial and industrial waste  - Landfill (tonnes) (2023)</c:v>
                </c:pt>
                <c:pt idx="42">
                  <c:v>Paper and paper products (Inflation-Adjusted EEIO) (£) (2023)</c:v>
                </c:pt>
                <c:pt idx="43">
                  <c:v>Water treatment - Water treatment (cubic metres) (2023)</c:v>
                </c:pt>
                <c:pt idx="44">
                  <c:v>Water supply - Water supply (cubic metres) (2023)</c:v>
                </c:pt>
                <c:pt idx="45">
                  <c:v>Human health services (Inflation-Adjusted EEIO) (£) (2023)</c:v>
                </c:pt>
                <c:pt idx="46">
                  <c:v>Information services (Inflation-Adjusted EEIO) (£) (2023)</c:v>
                </c:pt>
                <c:pt idx="47">
                  <c:v>Repair services of computers and personal and household goods (Inflation-Adjusted EEIO) (£) (2023)</c:v>
                </c:pt>
                <c:pt idx="48">
                  <c:v>Refuse - Commercial and industrial waste  - Combustion (tonnes) (2023)</c:v>
                </c:pt>
                <c:pt idx="49">
                  <c:v>Security and investigation services (Inflation-Adjusted EEIO) (£) (2023)</c:v>
                </c:pt>
                <c:pt idx="50">
                  <c:v>Retail trade services, except of motor vehicles and motorcycles (Inflation-Adjusted EEIO) (£) (2023)</c:v>
                </c:pt>
                <c:pt idx="51">
                  <c:v>Postal and courier services (Inflation-Adjusted EEIO) (£) (2023)</c:v>
                </c:pt>
              </c:strCache>
            </c:strRef>
          </c:cat>
          <c:val>
            <c:numRef>
              <c:f>'Pivot (Resource Graph)'!$B$8:$B$60</c:f>
              <c:numCache>
                <c:formatCode>#,##0.0</c:formatCode>
                <c:ptCount val="52"/>
                <c:pt idx="0">
                  <c:v>457.59999999999991</c:v>
                </c:pt>
                <c:pt idx="1">
                  <c:v>296.78215244</c:v>
                </c:pt>
                <c:pt idx="2">
                  <c:v>143.293992374</c:v>
                </c:pt>
                <c:pt idx="3">
                  <c:v>127.46328083900001</c:v>
                </c:pt>
                <c:pt idx="4">
                  <c:v>90.243630675000006</c:v>
                </c:pt>
                <c:pt idx="5">
                  <c:v>59.310007434240006</c:v>
                </c:pt>
                <c:pt idx="6">
                  <c:v>56.213757557999998</c:v>
                </c:pt>
                <c:pt idx="7">
                  <c:v>29.681838559999999</c:v>
                </c:pt>
                <c:pt idx="8">
                  <c:v>26.649219219999999</c:v>
                </c:pt>
                <c:pt idx="9">
                  <c:v>21.05005611</c:v>
                </c:pt>
                <c:pt idx="10">
                  <c:v>19.831355544000001</c:v>
                </c:pt>
                <c:pt idx="11">
                  <c:v>17.527143420000002</c:v>
                </c:pt>
                <c:pt idx="12">
                  <c:v>15.763270090000001</c:v>
                </c:pt>
                <c:pt idx="13">
                  <c:v>14.541125742</c:v>
                </c:pt>
                <c:pt idx="14">
                  <c:v>12.460335299999999</c:v>
                </c:pt>
                <c:pt idx="15">
                  <c:v>12.265510698</c:v>
                </c:pt>
                <c:pt idx="16">
                  <c:v>12.164291220000001</c:v>
                </c:pt>
                <c:pt idx="17">
                  <c:v>12.14039827</c:v>
                </c:pt>
                <c:pt idx="18">
                  <c:v>11.504058671999999</c:v>
                </c:pt>
                <c:pt idx="19">
                  <c:v>10.84716036</c:v>
                </c:pt>
                <c:pt idx="20">
                  <c:v>9.6925398349999998</c:v>
                </c:pt>
                <c:pt idx="21">
                  <c:v>9.6613440290000003</c:v>
                </c:pt>
                <c:pt idx="22">
                  <c:v>8.5490915399999992</c:v>
                </c:pt>
                <c:pt idx="23">
                  <c:v>7.0209891740000003</c:v>
                </c:pt>
                <c:pt idx="24">
                  <c:v>6.6228149280000004</c:v>
                </c:pt>
                <c:pt idx="25">
                  <c:v>4.8592593000000006</c:v>
                </c:pt>
                <c:pt idx="26">
                  <c:v>4.8113490800000003</c:v>
                </c:pt>
                <c:pt idx="27">
                  <c:v>4.6885501380000001</c:v>
                </c:pt>
                <c:pt idx="28">
                  <c:v>4.6159440600000003</c:v>
                </c:pt>
                <c:pt idx="29">
                  <c:v>3.364000978</c:v>
                </c:pt>
                <c:pt idx="30">
                  <c:v>2.9683382140000001</c:v>
                </c:pt>
                <c:pt idx="31">
                  <c:v>2.7278903200000002</c:v>
                </c:pt>
                <c:pt idx="32">
                  <c:v>2.1876212640000001</c:v>
                </c:pt>
                <c:pt idx="33">
                  <c:v>1.9552967459999999</c:v>
                </c:pt>
                <c:pt idx="34">
                  <c:v>1.7895481499999999</c:v>
                </c:pt>
                <c:pt idx="35">
                  <c:v>1.4055728460000001</c:v>
                </c:pt>
                <c:pt idx="36">
                  <c:v>1.325980194</c:v>
                </c:pt>
                <c:pt idx="37">
                  <c:v>1.07772399</c:v>
                </c:pt>
                <c:pt idx="38">
                  <c:v>0.78042599999999995</c:v>
                </c:pt>
                <c:pt idx="39">
                  <c:v>0.68259576</c:v>
                </c:pt>
                <c:pt idx="40">
                  <c:v>0.53296938000000005</c:v>
                </c:pt>
                <c:pt idx="41">
                  <c:v>0.52033474300000004</c:v>
                </c:pt>
                <c:pt idx="42">
                  <c:v>0.48357905200000001</c:v>
                </c:pt>
                <c:pt idx="43">
                  <c:v>0.42377438999999995</c:v>
                </c:pt>
                <c:pt idx="44">
                  <c:v>0.39153395999999996</c:v>
                </c:pt>
                <c:pt idx="45">
                  <c:v>0.339320597</c:v>
                </c:pt>
                <c:pt idx="46">
                  <c:v>0.33234830999999998</c:v>
                </c:pt>
                <c:pt idx="47">
                  <c:v>0.317477648</c:v>
                </c:pt>
                <c:pt idx="48">
                  <c:v>0.17024645599999999</c:v>
                </c:pt>
                <c:pt idx="49">
                  <c:v>3.0107248E-2</c:v>
                </c:pt>
                <c:pt idx="50">
                  <c:v>2.7821766000000001E-2</c:v>
                </c:pt>
                <c:pt idx="51">
                  <c:v>4.5378200000000001E-4</c:v>
                </c:pt>
              </c:numCache>
            </c:numRef>
          </c:val>
          <c:extLst>
            <c:ext xmlns:c16="http://schemas.microsoft.com/office/drawing/2014/chart" uri="{C3380CC4-5D6E-409C-BE32-E72D297353CC}">
              <c16:uniqueId val="{00000000-97DF-4315-8967-FE7943A17844}"/>
            </c:ext>
          </c:extLst>
        </c:ser>
        <c:dLbls>
          <c:showLegendKey val="0"/>
          <c:showVal val="0"/>
          <c:showCatName val="0"/>
          <c:showSerName val="0"/>
          <c:showPercent val="0"/>
          <c:showBubbleSize val="0"/>
        </c:dLbls>
        <c:gapWidth val="219"/>
        <c:axId val="1922686656"/>
        <c:axId val="1922687904"/>
      </c:barChart>
      <c:catAx>
        <c:axId val="19226866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8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crossAx val="1922687904"/>
        <c:crosses val="autoZero"/>
        <c:auto val="1"/>
        <c:lblAlgn val="ctr"/>
        <c:lblOffset val="100"/>
        <c:noMultiLvlLbl val="0"/>
      </c:catAx>
      <c:valAx>
        <c:axId val="192268790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solidFill>
              <a:schemeClr val="bg1">
                <a:lumMod val="85000"/>
              </a:schemeClr>
            </a:solidFill>
          </a:ln>
          <a:effectLst/>
        </c:spPr>
        <c:txPr>
          <a:bodyPr rot="-60000000" spcFirstLastPara="1" vertOverflow="ellipsis" vert="horz" wrap="square" anchor="ctr" anchorCtr="1"/>
          <a:lstStyle/>
          <a:p>
            <a:pPr>
              <a:defRPr sz="18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crossAx val="192268665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rot="5400000" vert="horz" anchor="t" anchorCtr="0"/>
    <a:lstStyle/>
    <a:p>
      <a:pPr>
        <a:defRPr sz="1100">
          <a:latin typeface="+mn-lt"/>
          <a:cs typeface="Arial" panose="020B0604020202020204" pitchFamily="34" charset="0"/>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3200" b="0" i="0" u="none" strike="noStrike" kern="1200" spc="0" baseline="0">
                <a:solidFill>
                  <a:schemeClr val="tx1">
                    <a:lumMod val="65000"/>
                    <a:lumOff val="35000"/>
                  </a:schemeClr>
                </a:solidFill>
                <a:latin typeface="+mn-lt"/>
                <a:ea typeface="+mn-ea"/>
                <a:cs typeface="+mn-cs"/>
              </a:defRPr>
            </a:pPr>
            <a:r>
              <a:rPr lang="en-GB" sz="3200" b="1"/>
              <a:t>Scope Breakdown (Market</a:t>
            </a:r>
            <a:r>
              <a:rPr lang="en-GB" sz="3200" b="1" baseline="0"/>
              <a:t>-Based vs Location-Based)</a:t>
            </a:r>
            <a:endParaRPr lang="en-GB" sz="3200" b="1"/>
          </a:p>
        </c:rich>
      </c:tx>
      <c:overlay val="0"/>
      <c:spPr>
        <a:noFill/>
        <a:ln>
          <a:noFill/>
        </a:ln>
        <a:effectLst/>
      </c:spPr>
      <c:txPr>
        <a:bodyPr rot="0" spcFirstLastPara="1" vertOverflow="ellipsis" vert="horz" wrap="square" anchor="ctr" anchorCtr="1"/>
        <a:lstStyle/>
        <a:p>
          <a:pPr>
            <a:defRPr sz="320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barChart>
        <c:barDir val="col"/>
        <c:grouping val="clustered"/>
        <c:varyColors val="0"/>
        <c:ser>
          <c:idx val="0"/>
          <c:order val="0"/>
          <c:tx>
            <c:strRef>
              <c:f>'Report Summary (Table) (22-23)'!$C$3</c:f>
              <c:strCache>
                <c:ptCount val="1"/>
                <c:pt idx="0">
                  <c:v>tCO2e (Market)</c:v>
                </c:pt>
              </c:strCache>
            </c:strRef>
          </c:tx>
          <c:spPr>
            <a:solidFill>
              <a:srgbClr val="F7B060"/>
            </a:solidFill>
            <a:ln>
              <a:noFill/>
            </a:ln>
            <a:effectLst/>
          </c:spPr>
          <c:invertIfNegative val="0"/>
          <c:cat>
            <c:strRef>
              <c:f>'Report Summary (Table) (22-23)'!$B$4:$B$6</c:f>
              <c:strCache>
                <c:ptCount val="3"/>
                <c:pt idx="0">
                  <c:v>Scope 1</c:v>
                </c:pt>
                <c:pt idx="1">
                  <c:v>Scope 2</c:v>
                </c:pt>
                <c:pt idx="2">
                  <c:v>Scope 3</c:v>
                </c:pt>
              </c:strCache>
            </c:strRef>
          </c:cat>
          <c:val>
            <c:numRef>
              <c:f>'Report Summary (Table) (22-23)'!$C$4:$C$6</c:f>
              <c:numCache>
                <c:formatCode>#,##0.0</c:formatCode>
                <c:ptCount val="3"/>
                <c:pt idx="0">
                  <c:v>127.46328083900001</c:v>
                </c:pt>
                <c:pt idx="1">
                  <c:v>199.507749932</c:v>
                </c:pt>
                <c:pt idx="2">
                  <c:v>1204.7183976332401</c:v>
                </c:pt>
              </c:numCache>
            </c:numRef>
          </c:val>
          <c:extLst>
            <c:ext xmlns:c16="http://schemas.microsoft.com/office/drawing/2014/chart" uri="{C3380CC4-5D6E-409C-BE32-E72D297353CC}">
              <c16:uniqueId val="{00000000-E2F6-4C26-9D48-964B3BCC6D04}"/>
            </c:ext>
          </c:extLst>
        </c:ser>
        <c:ser>
          <c:idx val="2"/>
          <c:order val="1"/>
          <c:tx>
            <c:strRef>
              <c:f>'Report Summary (Table) (22-23)'!$E$3</c:f>
              <c:strCache>
                <c:ptCount val="1"/>
                <c:pt idx="0">
                  <c:v>tCO2e (Location)</c:v>
                </c:pt>
              </c:strCache>
            </c:strRef>
          </c:tx>
          <c:spPr>
            <a:solidFill>
              <a:srgbClr val="FBD7AF"/>
            </a:solidFill>
            <a:ln>
              <a:noFill/>
            </a:ln>
            <a:effectLst/>
          </c:spPr>
          <c:invertIfNegative val="0"/>
          <c:cat>
            <c:strRef>
              <c:f>'Report Summary (Table) (22-23)'!$B$4:$B$6</c:f>
              <c:strCache>
                <c:ptCount val="3"/>
                <c:pt idx="0">
                  <c:v>Scope 1</c:v>
                </c:pt>
                <c:pt idx="1">
                  <c:v>Scope 2</c:v>
                </c:pt>
                <c:pt idx="2">
                  <c:v>Scope 3</c:v>
                </c:pt>
              </c:strCache>
            </c:strRef>
          </c:cat>
          <c:val>
            <c:numRef>
              <c:f>'Report Summary (Table) (22-23)'!$E$4:$E$6</c:f>
              <c:numCache>
                <c:formatCode>#,##0.0</c:formatCode>
                <c:ptCount val="3"/>
                <c:pt idx="0">
                  <c:v>127.46328083900001</c:v>
                </c:pt>
                <c:pt idx="1">
                  <c:v>199.507749932</c:v>
                </c:pt>
                <c:pt idx="2">
                  <c:v>1204.7183976332401</c:v>
                </c:pt>
              </c:numCache>
            </c:numRef>
          </c:val>
          <c:extLst>
            <c:ext xmlns:c16="http://schemas.microsoft.com/office/drawing/2014/chart" uri="{C3380CC4-5D6E-409C-BE32-E72D297353CC}">
              <c16:uniqueId val="{00000001-E2F6-4C26-9D48-964B3BCC6D04}"/>
            </c:ext>
          </c:extLst>
        </c:ser>
        <c:dLbls>
          <c:showLegendKey val="0"/>
          <c:showVal val="0"/>
          <c:showCatName val="0"/>
          <c:showSerName val="0"/>
          <c:showPercent val="0"/>
          <c:showBubbleSize val="0"/>
        </c:dLbls>
        <c:gapWidth val="219"/>
        <c:overlap val="-27"/>
        <c:axId val="1448317136"/>
        <c:axId val="1448319216"/>
      </c:barChart>
      <c:catAx>
        <c:axId val="14483171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2400" b="0" i="0" u="none" strike="noStrike" kern="1200" baseline="0">
                <a:solidFill>
                  <a:schemeClr val="tx1">
                    <a:lumMod val="65000"/>
                    <a:lumOff val="35000"/>
                  </a:schemeClr>
                </a:solidFill>
                <a:latin typeface="+mn-lt"/>
                <a:ea typeface="+mn-ea"/>
                <a:cs typeface="+mn-cs"/>
              </a:defRPr>
            </a:pPr>
            <a:endParaRPr lang="en-US"/>
          </a:p>
        </c:txPr>
        <c:crossAx val="1448319216"/>
        <c:crosses val="autoZero"/>
        <c:auto val="1"/>
        <c:lblAlgn val="ctr"/>
        <c:lblOffset val="100"/>
        <c:noMultiLvlLbl val="0"/>
      </c:catAx>
      <c:valAx>
        <c:axId val="144831921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2400" b="0" i="0" u="none" strike="noStrike" kern="1200" baseline="0">
                    <a:solidFill>
                      <a:schemeClr val="tx1">
                        <a:lumMod val="65000"/>
                        <a:lumOff val="35000"/>
                      </a:schemeClr>
                    </a:solidFill>
                    <a:latin typeface="+mn-lt"/>
                    <a:ea typeface="+mn-ea"/>
                    <a:cs typeface="+mn-cs"/>
                  </a:defRPr>
                </a:pPr>
                <a:r>
                  <a:rPr lang="en-GB" sz="2400"/>
                  <a:t>GHG Emisisons (tCO2e)</a:t>
                </a:r>
              </a:p>
            </c:rich>
          </c:tx>
          <c:overlay val="0"/>
          <c:spPr>
            <a:noFill/>
            <a:ln>
              <a:noFill/>
            </a:ln>
            <a:effectLst/>
          </c:spPr>
          <c:txPr>
            <a:bodyPr rot="-5400000" spcFirstLastPara="1" vertOverflow="ellipsis" vert="horz" wrap="square" anchor="ctr" anchorCtr="1"/>
            <a:lstStyle/>
            <a:p>
              <a:pPr>
                <a:defRPr sz="24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800" b="0" i="0" u="none" strike="noStrike" kern="1200" baseline="0">
                <a:solidFill>
                  <a:schemeClr val="tx1">
                    <a:lumMod val="65000"/>
                    <a:lumOff val="35000"/>
                  </a:schemeClr>
                </a:solidFill>
                <a:latin typeface="+mn-lt"/>
                <a:ea typeface="+mn-ea"/>
                <a:cs typeface="+mn-cs"/>
              </a:defRPr>
            </a:pPr>
            <a:endParaRPr lang="en-US"/>
          </a:p>
        </c:txPr>
        <c:crossAx val="14483171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2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3200" b="1" i="0" u="none" strike="noStrike" kern="1200" spc="0" baseline="0">
                <a:solidFill>
                  <a:schemeClr val="tx1">
                    <a:lumMod val="65000"/>
                    <a:lumOff val="35000"/>
                  </a:schemeClr>
                </a:solidFill>
                <a:latin typeface="+mn-lt"/>
                <a:ea typeface="+mn-ea"/>
                <a:cs typeface="+mn-cs"/>
              </a:defRPr>
            </a:pPr>
            <a:r>
              <a:rPr lang="en-US" sz="3200" b="1"/>
              <a:t>Scope Breakdown (Market-Based) (tCO</a:t>
            </a:r>
            <a:r>
              <a:rPr lang="en-US" sz="3200" b="1" baseline="-25000"/>
              <a:t>2</a:t>
            </a:r>
            <a:r>
              <a:rPr lang="en-US" sz="3200" b="1"/>
              <a:t>e)</a:t>
            </a:r>
          </a:p>
        </c:rich>
      </c:tx>
      <c:overlay val="0"/>
      <c:spPr>
        <a:noFill/>
        <a:ln>
          <a:noFill/>
        </a:ln>
        <a:effectLst/>
      </c:spPr>
      <c:txPr>
        <a:bodyPr rot="0" spcFirstLastPara="1" vertOverflow="ellipsis" vert="horz" wrap="square" anchor="ctr" anchorCtr="1"/>
        <a:lstStyle/>
        <a:p>
          <a:pPr>
            <a:defRPr sz="32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'Report Summary (Table) (22-23)'!$C$3</c:f>
              <c:strCache>
                <c:ptCount val="1"/>
                <c:pt idx="0">
                  <c:v>tCO2e (Market)</c:v>
                </c:pt>
              </c:strCache>
            </c:strRef>
          </c:tx>
          <c:dPt>
            <c:idx val="0"/>
            <c:bubble3D val="0"/>
            <c:spPr>
              <a:solidFill>
                <a:srgbClr val="F7B060"/>
              </a:solidFill>
              <a:ln w="19050">
                <a:solidFill>
                  <a:schemeClr val="lt1"/>
                </a:solidFill>
              </a:ln>
              <a:effectLst/>
            </c:spPr>
            <c:extLst>
              <c:ext xmlns:c16="http://schemas.microsoft.com/office/drawing/2014/chart" uri="{C3380CC4-5D6E-409C-BE32-E72D297353CC}">
                <c16:uniqueId val="{00000001-27C3-4E5C-B3DC-650E884B1B5E}"/>
              </c:ext>
            </c:extLst>
          </c:dPt>
          <c:dPt>
            <c:idx val="1"/>
            <c:bubble3D val="0"/>
            <c:spPr>
              <a:solidFill>
                <a:srgbClr val="FDEBD7"/>
              </a:solidFill>
              <a:ln w="19050">
                <a:solidFill>
                  <a:schemeClr val="lt1"/>
                </a:solidFill>
              </a:ln>
              <a:effectLst/>
            </c:spPr>
            <c:extLst>
              <c:ext xmlns:c16="http://schemas.microsoft.com/office/drawing/2014/chart" uri="{C3380CC4-5D6E-409C-BE32-E72D297353CC}">
                <c16:uniqueId val="{00000003-27C3-4E5C-B3DC-650E884B1B5E}"/>
              </c:ext>
            </c:extLst>
          </c:dPt>
          <c:dPt>
            <c:idx val="2"/>
            <c:bubble3D val="0"/>
            <c:spPr>
              <a:solidFill>
                <a:srgbClr val="FBD7AF"/>
              </a:solidFill>
              <a:ln w="19050">
                <a:solidFill>
                  <a:schemeClr val="lt1"/>
                </a:solidFill>
              </a:ln>
              <a:effectLst/>
            </c:spPr>
            <c:extLst>
              <c:ext xmlns:c16="http://schemas.microsoft.com/office/drawing/2014/chart" uri="{C3380CC4-5D6E-409C-BE32-E72D297353CC}">
                <c16:uniqueId val="{00000005-27C3-4E5C-B3DC-650E884B1B5E}"/>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'Report Summary (Table) (22-23)'!$B$4:$B$6</c:f>
              <c:strCache>
                <c:ptCount val="3"/>
                <c:pt idx="0">
                  <c:v>Scope 1</c:v>
                </c:pt>
                <c:pt idx="1">
                  <c:v>Scope 2</c:v>
                </c:pt>
                <c:pt idx="2">
                  <c:v>Scope 3</c:v>
                </c:pt>
              </c:strCache>
            </c:strRef>
          </c:cat>
          <c:val>
            <c:numRef>
              <c:f>'Report Summary (Table) (22-23)'!$C$4:$C$6</c:f>
              <c:numCache>
                <c:formatCode>#,##0.0</c:formatCode>
                <c:ptCount val="3"/>
                <c:pt idx="0">
                  <c:v>127.46328083900001</c:v>
                </c:pt>
                <c:pt idx="1">
                  <c:v>199.507749932</c:v>
                </c:pt>
                <c:pt idx="2">
                  <c:v>1204.7183976332401</c:v>
                </c:pt>
              </c:numCache>
            </c:numRef>
          </c:val>
          <c:extLst>
            <c:ext xmlns:c16="http://schemas.microsoft.com/office/drawing/2014/chart" uri="{C3380CC4-5D6E-409C-BE32-E72D297353CC}">
              <c16:uniqueId val="{00000006-27C3-4E5C-B3DC-650E884B1B5E}"/>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2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3200" b="0" i="0" u="none" strike="noStrike" kern="1200" spc="0" baseline="0">
                <a:solidFill>
                  <a:schemeClr val="tx1">
                    <a:lumMod val="65000"/>
                    <a:lumOff val="35000"/>
                  </a:schemeClr>
                </a:solidFill>
                <a:latin typeface="+mn-lt"/>
                <a:ea typeface="+mn-ea"/>
                <a:cs typeface="+mn-cs"/>
              </a:defRPr>
            </a:pPr>
            <a:r>
              <a:rPr lang="en-US" sz="3200" b="1" i="0" baseline="0">
                <a:effectLst/>
              </a:rPr>
              <a:t>Scope Breakdown (Location-Based) (tCO</a:t>
            </a:r>
            <a:r>
              <a:rPr lang="en-US" sz="3200" b="1" i="0" baseline="-25000">
                <a:effectLst/>
              </a:rPr>
              <a:t>2</a:t>
            </a:r>
            <a:r>
              <a:rPr lang="en-US" sz="3200" b="1" i="0" baseline="0">
                <a:effectLst/>
              </a:rPr>
              <a:t>e)</a:t>
            </a:r>
            <a:endParaRPr lang="en-GB" sz="3200" b="1">
              <a:effectLst/>
            </a:endParaRPr>
          </a:p>
        </c:rich>
      </c:tx>
      <c:overlay val="0"/>
      <c:spPr>
        <a:noFill/>
        <a:ln>
          <a:noFill/>
        </a:ln>
        <a:effectLst/>
      </c:spPr>
      <c:txPr>
        <a:bodyPr rot="0" spcFirstLastPara="1" vertOverflow="ellipsis" vert="horz" wrap="square" anchor="ctr" anchorCtr="1"/>
        <a:lstStyle/>
        <a:p>
          <a:pPr>
            <a:defRPr sz="320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pieChart>
        <c:varyColors val="1"/>
        <c:ser>
          <c:idx val="0"/>
          <c:order val="0"/>
          <c:tx>
            <c:strRef>
              <c:f>'Report Summary (Table) (22-23)'!$E$3</c:f>
              <c:strCache>
                <c:ptCount val="1"/>
                <c:pt idx="0">
                  <c:v>tCO2e (Location)</c:v>
                </c:pt>
              </c:strCache>
            </c:strRef>
          </c:tx>
          <c:dPt>
            <c:idx val="0"/>
            <c:bubble3D val="0"/>
            <c:spPr>
              <a:solidFill>
                <a:srgbClr val="F7B060"/>
              </a:solidFill>
              <a:ln w="19050">
                <a:solidFill>
                  <a:schemeClr val="lt1"/>
                </a:solidFill>
              </a:ln>
              <a:effectLst/>
            </c:spPr>
            <c:extLst>
              <c:ext xmlns:c16="http://schemas.microsoft.com/office/drawing/2014/chart" uri="{C3380CC4-5D6E-409C-BE32-E72D297353CC}">
                <c16:uniqueId val="{00000001-6F21-40AF-9FE5-E830302F0C68}"/>
              </c:ext>
            </c:extLst>
          </c:dPt>
          <c:dPt>
            <c:idx val="1"/>
            <c:bubble3D val="0"/>
            <c:spPr>
              <a:solidFill>
                <a:srgbClr val="FDEBD7"/>
              </a:solidFill>
              <a:ln w="19050">
                <a:solidFill>
                  <a:schemeClr val="lt1"/>
                </a:solidFill>
              </a:ln>
              <a:effectLst/>
            </c:spPr>
            <c:extLst>
              <c:ext xmlns:c16="http://schemas.microsoft.com/office/drawing/2014/chart" uri="{C3380CC4-5D6E-409C-BE32-E72D297353CC}">
                <c16:uniqueId val="{00000003-6F21-40AF-9FE5-E830302F0C68}"/>
              </c:ext>
            </c:extLst>
          </c:dPt>
          <c:dPt>
            <c:idx val="2"/>
            <c:bubble3D val="0"/>
            <c:spPr>
              <a:solidFill>
                <a:srgbClr val="FBD7AF"/>
              </a:solidFill>
              <a:ln w="19050">
                <a:solidFill>
                  <a:schemeClr val="lt1"/>
                </a:solidFill>
              </a:ln>
              <a:effectLst/>
            </c:spPr>
            <c:extLst>
              <c:ext xmlns:c16="http://schemas.microsoft.com/office/drawing/2014/chart" uri="{C3380CC4-5D6E-409C-BE32-E72D297353CC}">
                <c16:uniqueId val="{00000005-6F21-40AF-9FE5-E830302F0C68}"/>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'Report Summary (Table) (22-23)'!$B$4:$B$6</c:f>
              <c:strCache>
                <c:ptCount val="3"/>
                <c:pt idx="0">
                  <c:v>Scope 1</c:v>
                </c:pt>
                <c:pt idx="1">
                  <c:v>Scope 2</c:v>
                </c:pt>
                <c:pt idx="2">
                  <c:v>Scope 3</c:v>
                </c:pt>
              </c:strCache>
            </c:strRef>
          </c:cat>
          <c:val>
            <c:numRef>
              <c:f>'Report Summary (Table) (22-23)'!$E$4:$E$6</c:f>
              <c:numCache>
                <c:formatCode>#,##0.0</c:formatCode>
                <c:ptCount val="3"/>
                <c:pt idx="0">
                  <c:v>127.46328083900001</c:v>
                </c:pt>
                <c:pt idx="1">
                  <c:v>199.507749932</c:v>
                </c:pt>
                <c:pt idx="2">
                  <c:v>1204.7183976332401</c:v>
                </c:pt>
              </c:numCache>
            </c:numRef>
          </c:val>
          <c:extLst>
            <c:ext xmlns:c16="http://schemas.microsoft.com/office/drawing/2014/chart" uri="{C3380CC4-5D6E-409C-BE32-E72D297353CC}">
              <c16:uniqueId val="{00000006-6F21-40AF-9FE5-E830302F0C68}"/>
            </c:ext>
          </c:extLst>
        </c:ser>
        <c:dLbls>
          <c:dLblPos val="outEnd"/>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2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3200" b="1" i="0" u="none" strike="noStrike" kern="1200" spc="0" baseline="0">
                <a:solidFill>
                  <a:schemeClr val="tx1">
                    <a:lumMod val="65000"/>
                    <a:lumOff val="35000"/>
                  </a:schemeClr>
                </a:solidFill>
                <a:latin typeface="+mn-lt"/>
                <a:ea typeface="+mn-ea"/>
                <a:cs typeface="+mn-cs"/>
              </a:defRPr>
            </a:pPr>
            <a:r>
              <a:rPr lang="en-US" sz="3200" b="1"/>
              <a:t>Big Hitters</a:t>
            </a:r>
          </a:p>
        </c:rich>
      </c:tx>
      <c:overlay val="0"/>
      <c:spPr>
        <a:noFill/>
        <a:ln>
          <a:noFill/>
        </a:ln>
        <a:effectLst/>
      </c:spPr>
      <c:txPr>
        <a:bodyPr rot="0" spcFirstLastPara="1" vertOverflow="ellipsis" vert="horz" wrap="square" anchor="ctr" anchorCtr="1"/>
        <a:lstStyle/>
        <a:p>
          <a:pPr>
            <a:defRPr sz="32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'Report Summary (Table) (22-23)'!$E$10</c:f>
              <c:strCache>
                <c:ptCount val="1"/>
                <c:pt idx="0">
                  <c:v>% of Total</c:v>
                </c:pt>
              </c:strCache>
            </c:strRef>
          </c:tx>
          <c:spPr>
            <a:solidFill>
              <a:schemeClr val="accent1"/>
            </a:solidFill>
            <a:ln>
              <a:noFill/>
            </a:ln>
            <a:effectLst/>
          </c:spPr>
          <c:invertIfNegative val="0"/>
          <c:dPt>
            <c:idx val="0"/>
            <c:invertIfNegative val="0"/>
            <c:bubble3D val="0"/>
            <c:spPr>
              <a:solidFill>
                <a:srgbClr val="F59C38"/>
              </a:solidFill>
              <a:ln>
                <a:noFill/>
              </a:ln>
              <a:effectLst/>
            </c:spPr>
            <c:extLst>
              <c:ext xmlns:c16="http://schemas.microsoft.com/office/drawing/2014/chart" uri="{C3380CC4-5D6E-409C-BE32-E72D297353CC}">
                <c16:uniqueId val="{00000001-1D6B-4A0F-A584-B90A699A1148}"/>
              </c:ext>
            </c:extLst>
          </c:dPt>
          <c:dPt>
            <c:idx val="1"/>
            <c:invertIfNegative val="0"/>
            <c:bubble3D val="0"/>
            <c:spPr>
              <a:solidFill>
                <a:srgbClr val="F7B060"/>
              </a:solidFill>
              <a:ln>
                <a:noFill/>
              </a:ln>
              <a:effectLst/>
            </c:spPr>
            <c:extLst>
              <c:ext xmlns:c16="http://schemas.microsoft.com/office/drawing/2014/chart" uri="{C3380CC4-5D6E-409C-BE32-E72D297353CC}">
                <c16:uniqueId val="{00000003-1D6B-4A0F-A584-B90A699A1148}"/>
              </c:ext>
            </c:extLst>
          </c:dPt>
          <c:dPt>
            <c:idx val="2"/>
            <c:invertIfNegative val="0"/>
            <c:bubble3D val="0"/>
            <c:spPr>
              <a:solidFill>
                <a:srgbClr val="F9C488"/>
              </a:solidFill>
              <a:ln>
                <a:noFill/>
              </a:ln>
              <a:effectLst/>
            </c:spPr>
            <c:extLst>
              <c:ext xmlns:c16="http://schemas.microsoft.com/office/drawing/2014/chart" uri="{C3380CC4-5D6E-409C-BE32-E72D297353CC}">
                <c16:uniqueId val="{00000005-1D6B-4A0F-A584-B90A699A1148}"/>
              </c:ext>
            </c:extLst>
          </c:dPt>
          <c:dPt>
            <c:idx val="3"/>
            <c:invertIfNegative val="0"/>
            <c:bubble3D val="0"/>
            <c:spPr>
              <a:solidFill>
                <a:srgbClr val="FBD7AF"/>
              </a:solidFill>
              <a:ln>
                <a:noFill/>
              </a:ln>
              <a:effectLst/>
            </c:spPr>
            <c:extLst>
              <c:ext xmlns:c16="http://schemas.microsoft.com/office/drawing/2014/chart" uri="{C3380CC4-5D6E-409C-BE32-E72D297353CC}">
                <c16:uniqueId val="{00000007-1D6B-4A0F-A584-B90A699A1148}"/>
              </c:ext>
            </c:extLst>
          </c:dPt>
          <c:dPt>
            <c:idx val="4"/>
            <c:invertIfNegative val="0"/>
            <c:bubble3D val="0"/>
            <c:spPr>
              <a:solidFill>
                <a:srgbClr val="FDEBD7"/>
              </a:solidFill>
              <a:ln>
                <a:noFill/>
              </a:ln>
              <a:effectLst/>
            </c:spPr>
            <c:extLst>
              <c:ext xmlns:c16="http://schemas.microsoft.com/office/drawing/2014/chart" uri="{C3380CC4-5D6E-409C-BE32-E72D297353CC}">
                <c16:uniqueId val="{0000000B-8B38-439F-99B4-252A43AAF3AE}"/>
              </c:ext>
            </c:extLst>
          </c:dPt>
          <c:cat>
            <c:strRef>
              <c:f>'Report Summary (Table) (22-23)'!$C$11:$C$15</c:f>
              <c:strCache>
                <c:ptCount val="5"/>
                <c:pt idx="0">
                  <c:v>Purchased Goods &amp; Services - Precalculated Emissions (kgCO2e)</c:v>
                </c:pt>
                <c:pt idx="1">
                  <c:v>HGV (all diesel) - All artics - Average laden (tonne.km) (2024)</c:v>
                </c:pt>
                <c:pt idx="2">
                  <c:v>Heat and steam - District heat and steam (kWh) (2023)</c:v>
                </c:pt>
                <c:pt idx="3">
                  <c:v>Natural gas (Gross CV) (kWh (Gross CV)) (2023)</c:v>
                </c:pt>
                <c:pt idx="4">
                  <c:v>Road transport (Inflation-Adjusted EEIO) (£) (2023)</c:v>
                </c:pt>
              </c:strCache>
            </c:strRef>
          </c:cat>
          <c:val>
            <c:numRef>
              <c:f>'Report Summary (Table) (22-23)'!$E$11:$E$15</c:f>
              <c:numCache>
                <c:formatCode>0.0%</c:formatCode>
                <c:ptCount val="5"/>
                <c:pt idx="0">
                  <c:v>0.29875508148981694</c:v>
                </c:pt>
                <c:pt idx="1">
                  <c:v>0.19376131148805834</c:v>
                </c:pt>
                <c:pt idx="2">
                  <c:v>9.3552902903617979E-2</c:v>
                </c:pt>
                <c:pt idx="3">
                  <c:v>8.3217445048109434E-2</c:v>
                </c:pt>
                <c:pt idx="4">
                  <c:v>5.891770812116822E-2</c:v>
                </c:pt>
              </c:numCache>
            </c:numRef>
          </c:val>
          <c:extLst>
            <c:ext xmlns:c16="http://schemas.microsoft.com/office/drawing/2014/chart" uri="{C3380CC4-5D6E-409C-BE32-E72D297353CC}">
              <c16:uniqueId val="{0000000A-1D6B-4A0F-A584-B90A699A1148}"/>
            </c:ext>
          </c:extLst>
        </c:ser>
        <c:dLbls>
          <c:showLegendKey val="0"/>
          <c:showVal val="0"/>
          <c:showCatName val="0"/>
          <c:showSerName val="0"/>
          <c:showPercent val="0"/>
          <c:showBubbleSize val="0"/>
        </c:dLbls>
        <c:gapWidth val="219"/>
        <c:overlap val="-27"/>
        <c:axId val="1601237184"/>
        <c:axId val="1601244256"/>
      </c:barChart>
      <c:catAx>
        <c:axId val="1601237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2000" b="0" i="0" u="none" strike="noStrike" kern="1200" baseline="0">
                <a:solidFill>
                  <a:schemeClr val="tx1">
                    <a:lumMod val="65000"/>
                    <a:lumOff val="35000"/>
                  </a:schemeClr>
                </a:solidFill>
                <a:latin typeface="+mn-lt"/>
                <a:ea typeface="+mn-ea"/>
                <a:cs typeface="+mn-cs"/>
              </a:defRPr>
            </a:pPr>
            <a:endParaRPr lang="en-US"/>
          </a:p>
        </c:txPr>
        <c:crossAx val="1601244256"/>
        <c:crosses val="autoZero"/>
        <c:auto val="1"/>
        <c:lblAlgn val="ctr"/>
        <c:lblOffset val="100"/>
        <c:noMultiLvlLbl val="0"/>
      </c:catAx>
      <c:valAx>
        <c:axId val="16012442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2400" b="0" i="0" u="none" strike="noStrike" kern="1200" baseline="0">
                    <a:solidFill>
                      <a:schemeClr val="tx1">
                        <a:lumMod val="65000"/>
                        <a:lumOff val="35000"/>
                      </a:schemeClr>
                    </a:solidFill>
                    <a:latin typeface="+mn-lt"/>
                    <a:ea typeface="+mn-ea"/>
                    <a:cs typeface="+mn-cs"/>
                  </a:defRPr>
                </a:pPr>
                <a:r>
                  <a:rPr lang="en-GB" sz="2400"/>
                  <a:t>% of Total Market-Based Emission</a:t>
                </a:r>
                <a:endParaRPr lang="en-GB" sz="2400" baseline="0"/>
              </a:p>
            </c:rich>
          </c:tx>
          <c:overlay val="0"/>
          <c:spPr>
            <a:noFill/>
            <a:ln>
              <a:noFill/>
            </a:ln>
            <a:effectLst/>
          </c:spPr>
          <c:txPr>
            <a:bodyPr rot="-5400000" spcFirstLastPara="1" vertOverflow="ellipsis" vert="horz" wrap="square" anchor="ctr" anchorCtr="1"/>
            <a:lstStyle/>
            <a:p>
              <a:pPr>
                <a:defRPr sz="2400" b="0" i="0" u="none" strike="noStrike" kern="1200" baseline="0">
                  <a:solidFill>
                    <a:schemeClr val="tx1">
                      <a:lumMod val="65000"/>
                      <a:lumOff val="35000"/>
                    </a:schemeClr>
                  </a:solidFill>
                  <a:latin typeface="+mn-lt"/>
                  <a:ea typeface="+mn-ea"/>
                  <a:cs typeface="+mn-cs"/>
                </a:defRPr>
              </a:pPr>
              <a:endParaRPr lang="en-GB"/>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800" b="0" i="0" u="none" strike="noStrike" kern="1200" baseline="0">
                <a:solidFill>
                  <a:schemeClr val="tx1">
                    <a:lumMod val="65000"/>
                    <a:lumOff val="35000"/>
                  </a:schemeClr>
                </a:solidFill>
                <a:latin typeface="+mn-lt"/>
                <a:ea typeface="+mn-ea"/>
                <a:cs typeface="+mn-cs"/>
              </a:defRPr>
            </a:pPr>
            <a:endParaRPr lang="en-US"/>
          </a:p>
        </c:txPr>
        <c:crossAx val="160123718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[Copy of 20250317_NUS_v1.0_-_Carbon_Footprint_Report - Warwick.xlsx]Pivot (Resource Graph)!pivtbl_resourcetable</c:name>
    <c:fmtId val="10"/>
  </c:pivotSource>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Arial" panose="020B0604020202020204" pitchFamily="34" charset="0"/>
              </a:defRPr>
            </a:pPr>
            <a:r>
              <a:rPr lang="en-US" sz="1400" b="1"/>
              <a:t>Resource Breakdown (tCO</a:t>
            </a:r>
            <a:r>
              <a:rPr lang="en-US" sz="1400" b="1" baseline="-25000"/>
              <a:t>2</a:t>
            </a:r>
            <a:r>
              <a:rPr lang="en-US" sz="1400" b="1"/>
              <a:t>e)</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Arial" panose="020B0604020202020204" pitchFamily="34" charset="0"/>
            </a:defRPr>
          </a:pPr>
          <a:endParaRPr lang="en-US"/>
        </a:p>
      </c:txPr>
    </c:title>
    <c:autoTitleDeleted val="0"/>
    <c:pivotFmts>
      <c:pivotFmt>
        <c:idx val="0"/>
        <c:spPr>
          <a:solidFill>
            <a:schemeClr val="accent2">
              <a:lumMod val="60000"/>
              <a:lumOff val="4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Arial" panose="020B0604020202020204" pitchFamily="34" charset="0"/>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2">
              <a:lumMod val="60000"/>
              <a:lumOff val="4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Arial" panose="020B0604020202020204" pitchFamily="34" charset="0"/>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'Pivot (Resource Graph)'!$B$7</c:f>
              <c:strCache>
                <c:ptCount val="1"/>
                <c:pt idx="0">
                  <c:v>Total</c:v>
                </c:pt>
              </c:strCache>
            </c:strRef>
          </c:tx>
          <c:spPr>
            <a:solidFill>
              <a:schemeClr val="accent2">
                <a:lumMod val="60000"/>
                <a:lumOff val="40000"/>
              </a:schemeClr>
            </a:solidFill>
            <a:ln>
              <a:noFill/>
            </a:ln>
            <a:effectLst/>
          </c:spPr>
          <c:invertIfNegative val="0"/>
          <c:cat>
            <c:strRef>
              <c:f>'Pivot (Resource Graph)'!$A$8:$A$60</c:f>
              <c:strCache>
                <c:ptCount val="52"/>
                <c:pt idx="0">
                  <c:v>Purchased Goods &amp; Services - Precalculated Emissions (kgCO2e)</c:v>
                </c:pt>
                <c:pt idx="1">
                  <c:v>HGV (all diesel) - All artics - Average laden (tonne.km) (2024)</c:v>
                </c:pt>
                <c:pt idx="2">
                  <c:v>Heat and steam - District heat and steam (kWh) (2023)</c:v>
                </c:pt>
                <c:pt idx="3">
                  <c:v>Natural gas (Gross CV) (kWh (Gross CV)) (2023)</c:v>
                </c:pt>
                <c:pt idx="4">
                  <c:v>Road transport (Inflation-Adjusted EEIO) (£) (2023)</c:v>
                </c:pt>
                <c:pt idx="5">
                  <c:v>Sports services and amusement and recreation services (Inflation-Adjusted EEIO) (£) (2023)</c:v>
                </c:pt>
                <c:pt idx="6">
                  <c:v>Electricity generated - Electricity: UK (kWh) (2023)</c:v>
                </c:pt>
                <c:pt idx="7">
                  <c:v>Waste collection, treatment and disposal services; materials recovery services (Inflation-Adjusted EEIO) (£) (2023)</c:v>
                </c:pt>
                <c:pt idx="8">
                  <c:v>WTT- heat and steam - District heat and steam (kWh) (2023)</c:v>
                </c:pt>
                <c:pt idx="9">
                  <c:v>WTT - Natural gas (Gross CV) (kWh (Gross CV)) (2023)</c:v>
                </c:pt>
                <c:pt idx="10">
                  <c:v>Office administrative, office support and other business support services (Inflation-Adjusted EEIO) (£) (2023)</c:v>
                </c:pt>
                <c:pt idx="11">
                  <c:v>Glass, refractory, clay, other porcelain and ceramic, stone and abrasive products (Inflation-Adjusted EEIO) (£) (2023)</c:v>
                </c:pt>
                <c:pt idx="12">
                  <c:v>Advertising and market research services (Inflation-Adjusted EEIO) (£) (2023)</c:v>
                </c:pt>
                <c:pt idx="13">
                  <c:v>Creative, arts and entertainment services (Inflation-Adjusted EEIO) (£) (2023)</c:v>
                </c:pt>
                <c:pt idx="14">
                  <c:v>WTT- UK electricity (generation) - Electricity: UK (kWh) (2023)</c:v>
                </c:pt>
                <c:pt idx="15">
                  <c:v>Computer programming, consultancy and related services (Inflation-Adjusted EEIO) (£) (2023)</c:v>
                </c:pt>
                <c:pt idx="16">
                  <c:v>Machinery and equipment n.e.c. (Inflation-Adjusted EEIO) (£) (2023)</c:v>
                </c:pt>
                <c:pt idx="17">
                  <c:v>Services furnished by membership organisations (Inflation-Adjusted EEIO) (£) (2023)</c:v>
                </c:pt>
                <c:pt idx="18">
                  <c:v>Other food products (Inflation-Adjusted EEIO) (£) (2023)</c:v>
                </c:pt>
                <c:pt idx="19">
                  <c:v>Financial services, except insurance and pension funding (Inflation-Adjusted EEIO) (£) (2023)</c:v>
                </c:pt>
                <c:pt idx="20">
                  <c:v>Industrial gases, inorganics and fertilisers (all inorganic chemicals) (Inflation-Adjusted EEIO) (£) (2023)</c:v>
                </c:pt>
                <c:pt idx="21">
                  <c:v>Accommodation services (Inflation-Adjusted EEIO) (£) (2023)</c:v>
                </c:pt>
                <c:pt idx="22">
                  <c:v>Soap and detergents, cleaning and polishing preparations, perfumes and toilet preparations (Inflation-Adjusted EEIO) (£) (2023)</c:v>
                </c:pt>
                <c:pt idx="23">
                  <c:v>Rental and leasing services (Inflation-Adjusted EEIO) (£) (2023)</c:v>
                </c:pt>
                <c:pt idx="24">
                  <c:v>Wearing apparel (Inflation-Adjusted EEIO) (£) (2023)</c:v>
                </c:pt>
                <c:pt idx="25">
                  <c:v>T&amp;D- UK electricity - Electricity: UK (kWh) (2023)</c:v>
                </c:pt>
                <c:pt idx="26">
                  <c:v>Employment services (Inflation-Adjusted EEIO) (£) (2023)</c:v>
                </c:pt>
                <c:pt idx="27">
                  <c:v>Business travel- land - Average car - Petrol (miles) (2023)</c:v>
                </c:pt>
                <c:pt idx="28">
                  <c:v>Accounting, bookkeeping and auditing services; tax consulting services (Inflation-Adjusted EEIO) (£) (2023)</c:v>
                </c:pt>
                <c:pt idx="29">
                  <c:v>Telecommunications services (Inflation-Adjusted EEIO) (£) (2023)</c:v>
                </c:pt>
                <c:pt idx="30">
                  <c:v>Soft drinks (Inflation-Adjusted EEIO) (£) (2023)</c:v>
                </c:pt>
                <c:pt idx="31">
                  <c:v>Other professional, scientific and technical services (Inflation-Adjusted EEIO) (£) (2023)</c:v>
                </c:pt>
                <c:pt idx="32">
                  <c:v>Business travel- land - Average car - Diesel (miles) (2023)</c:v>
                </c:pt>
                <c:pt idx="33">
                  <c:v>Insurance, reinsurance and pension funding services, except compulsory social security &amp; Pensions (Inflation-Adjusted EEIO) (£) (2023)</c:v>
                </c:pt>
                <c:pt idx="34">
                  <c:v>Services of head offices; management consulting services (Inflation-Adjusted EEIO) (£) (2023)</c:v>
                </c:pt>
                <c:pt idx="35">
                  <c:v>Rest of repair; Installation (Inflation-Adjusted EEIO) (£) (2023)</c:v>
                </c:pt>
                <c:pt idx="36">
                  <c:v>Electrical equipment (Inflation-Adjusted EEIO) (£) (2023)</c:v>
                </c:pt>
                <c:pt idx="37">
                  <c:v>WTT- UK electricity (T&amp;D) - Electricity: UK (kWh) (2023)</c:v>
                </c:pt>
                <c:pt idx="38">
                  <c:v>Bus - Average local bus (passenger.km) (2023)</c:v>
                </c:pt>
                <c:pt idx="39">
                  <c:v>Legal services (Inflation-Adjusted EEIO) (£) (2023)</c:v>
                </c:pt>
                <c:pt idx="40">
                  <c:v>Printing and recording services (Inflation-Adjusted EEIO) (£) (2023)</c:v>
                </c:pt>
                <c:pt idx="41">
                  <c:v>Refuse - Commercial and industrial waste  - Landfill (tonnes) (2023)</c:v>
                </c:pt>
                <c:pt idx="42">
                  <c:v>Paper and paper products (Inflation-Adjusted EEIO) (£) (2023)</c:v>
                </c:pt>
                <c:pt idx="43">
                  <c:v>Water treatment - Water treatment (cubic metres) (2023)</c:v>
                </c:pt>
                <c:pt idx="44">
                  <c:v>Water supply - Water supply (cubic metres) (2023)</c:v>
                </c:pt>
                <c:pt idx="45">
                  <c:v>Human health services (Inflation-Adjusted EEIO) (£) (2023)</c:v>
                </c:pt>
                <c:pt idx="46">
                  <c:v>Information services (Inflation-Adjusted EEIO) (£) (2023)</c:v>
                </c:pt>
                <c:pt idx="47">
                  <c:v>Repair services of computers and personal and household goods (Inflation-Adjusted EEIO) (£) (2023)</c:v>
                </c:pt>
                <c:pt idx="48">
                  <c:v>Refuse - Commercial and industrial waste  - Combustion (tonnes) (2023)</c:v>
                </c:pt>
                <c:pt idx="49">
                  <c:v>Security and investigation services (Inflation-Adjusted EEIO) (£) (2023)</c:v>
                </c:pt>
                <c:pt idx="50">
                  <c:v>Retail trade services, except of motor vehicles and motorcycles (Inflation-Adjusted EEIO) (£) (2023)</c:v>
                </c:pt>
                <c:pt idx="51">
                  <c:v>Postal and courier services (Inflation-Adjusted EEIO) (£) (2023)</c:v>
                </c:pt>
              </c:strCache>
            </c:strRef>
          </c:cat>
          <c:val>
            <c:numRef>
              <c:f>'Pivot (Resource Graph)'!$B$8:$B$60</c:f>
              <c:numCache>
                <c:formatCode>#,##0.0</c:formatCode>
                <c:ptCount val="52"/>
                <c:pt idx="0">
                  <c:v>457.59999999999991</c:v>
                </c:pt>
                <c:pt idx="1">
                  <c:v>296.78215244</c:v>
                </c:pt>
                <c:pt idx="2">
                  <c:v>143.293992374</c:v>
                </c:pt>
                <c:pt idx="3">
                  <c:v>127.46328083900001</c:v>
                </c:pt>
                <c:pt idx="4">
                  <c:v>90.243630675000006</c:v>
                </c:pt>
                <c:pt idx="5">
                  <c:v>59.310007434240006</c:v>
                </c:pt>
                <c:pt idx="6">
                  <c:v>56.213757557999998</c:v>
                </c:pt>
                <c:pt idx="7">
                  <c:v>29.681838559999999</c:v>
                </c:pt>
                <c:pt idx="8">
                  <c:v>26.649219219999999</c:v>
                </c:pt>
                <c:pt idx="9">
                  <c:v>21.05005611</c:v>
                </c:pt>
                <c:pt idx="10">
                  <c:v>19.831355544000001</c:v>
                </c:pt>
                <c:pt idx="11">
                  <c:v>17.527143420000002</c:v>
                </c:pt>
                <c:pt idx="12">
                  <c:v>15.763270090000001</c:v>
                </c:pt>
                <c:pt idx="13">
                  <c:v>14.541125742</c:v>
                </c:pt>
                <c:pt idx="14">
                  <c:v>12.460335299999999</c:v>
                </c:pt>
                <c:pt idx="15">
                  <c:v>12.265510698</c:v>
                </c:pt>
                <c:pt idx="16">
                  <c:v>12.164291220000001</c:v>
                </c:pt>
                <c:pt idx="17">
                  <c:v>12.14039827</c:v>
                </c:pt>
                <c:pt idx="18">
                  <c:v>11.504058671999999</c:v>
                </c:pt>
                <c:pt idx="19">
                  <c:v>10.84716036</c:v>
                </c:pt>
                <c:pt idx="20">
                  <c:v>9.6925398349999998</c:v>
                </c:pt>
                <c:pt idx="21">
                  <c:v>9.6613440290000003</c:v>
                </c:pt>
                <c:pt idx="22">
                  <c:v>8.5490915399999992</c:v>
                </c:pt>
                <c:pt idx="23">
                  <c:v>7.0209891740000003</c:v>
                </c:pt>
                <c:pt idx="24">
                  <c:v>6.6228149280000004</c:v>
                </c:pt>
                <c:pt idx="25">
                  <c:v>4.8592593000000006</c:v>
                </c:pt>
                <c:pt idx="26">
                  <c:v>4.8113490800000003</c:v>
                </c:pt>
                <c:pt idx="27">
                  <c:v>4.6885501380000001</c:v>
                </c:pt>
                <c:pt idx="28">
                  <c:v>4.6159440600000003</c:v>
                </c:pt>
                <c:pt idx="29">
                  <c:v>3.364000978</c:v>
                </c:pt>
                <c:pt idx="30">
                  <c:v>2.9683382140000001</c:v>
                </c:pt>
                <c:pt idx="31">
                  <c:v>2.7278903200000002</c:v>
                </c:pt>
                <c:pt idx="32">
                  <c:v>2.1876212640000001</c:v>
                </c:pt>
                <c:pt idx="33">
                  <c:v>1.9552967459999999</c:v>
                </c:pt>
                <c:pt idx="34">
                  <c:v>1.7895481499999999</c:v>
                </c:pt>
                <c:pt idx="35">
                  <c:v>1.4055728460000001</c:v>
                </c:pt>
                <c:pt idx="36">
                  <c:v>1.325980194</c:v>
                </c:pt>
                <c:pt idx="37">
                  <c:v>1.07772399</c:v>
                </c:pt>
                <c:pt idx="38">
                  <c:v>0.78042599999999995</c:v>
                </c:pt>
                <c:pt idx="39">
                  <c:v>0.68259576</c:v>
                </c:pt>
                <c:pt idx="40">
                  <c:v>0.53296938000000005</c:v>
                </c:pt>
                <c:pt idx="41">
                  <c:v>0.52033474300000004</c:v>
                </c:pt>
                <c:pt idx="42">
                  <c:v>0.48357905200000001</c:v>
                </c:pt>
                <c:pt idx="43">
                  <c:v>0.42377438999999995</c:v>
                </c:pt>
                <c:pt idx="44">
                  <c:v>0.39153395999999996</c:v>
                </c:pt>
                <c:pt idx="45">
                  <c:v>0.339320597</c:v>
                </c:pt>
                <c:pt idx="46">
                  <c:v>0.33234830999999998</c:v>
                </c:pt>
                <c:pt idx="47">
                  <c:v>0.317477648</c:v>
                </c:pt>
                <c:pt idx="48">
                  <c:v>0.17024645599999999</c:v>
                </c:pt>
                <c:pt idx="49">
                  <c:v>3.0107248E-2</c:v>
                </c:pt>
                <c:pt idx="50">
                  <c:v>2.7821766000000001E-2</c:v>
                </c:pt>
                <c:pt idx="51">
                  <c:v>4.5378200000000001E-4</c:v>
                </c:pt>
              </c:numCache>
            </c:numRef>
          </c:val>
          <c:extLst>
            <c:ext xmlns:c16="http://schemas.microsoft.com/office/drawing/2014/chart" uri="{C3380CC4-5D6E-409C-BE32-E72D297353CC}">
              <c16:uniqueId val="{00000000-00E6-426A-9311-5AF9CAB3FEF1}"/>
            </c:ext>
          </c:extLst>
        </c:ser>
        <c:dLbls>
          <c:showLegendKey val="0"/>
          <c:showVal val="0"/>
          <c:showCatName val="0"/>
          <c:showSerName val="0"/>
          <c:showPercent val="0"/>
          <c:showBubbleSize val="0"/>
        </c:dLbls>
        <c:gapWidth val="219"/>
        <c:axId val="1922686656"/>
        <c:axId val="1922687904"/>
      </c:barChart>
      <c:catAx>
        <c:axId val="19226866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crossAx val="1922687904"/>
        <c:crosses val="autoZero"/>
        <c:auto val="1"/>
        <c:lblAlgn val="ctr"/>
        <c:lblOffset val="100"/>
        <c:noMultiLvlLbl val="0"/>
      </c:catAx>
      <c:valAx>
        <c:axId val="1922687904"/>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solidFill>
              <a:schemeClr val="bg1">
                <a:lumMod val="85000"/>
              </a:schemeClr>
            </a:solid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crossAx val="1922686656"/>
        <c:crosses val="autoZero"/>
        <c:crossBetween val="between"/>
        <c:dispUnits>
          <c:builtInUnit val="thousands"/>
          <c:dispUnitsLbl>
            <c:spPr>
              <a:noFill/>
              <a:ln>
                <a:noFill/>
              </a:ln>
              <a:effectLst/>
            </c:spPr>
            <c:txPr>
              <a:bodyPr rot="-54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dispUnitsLbl>
        </c:dispUnits>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rot="5400000" vert="horz" anchor="t" anchorCtr="0"/>
    <a:lstStyle/>
    <a:p>
      <a:pPr>
        <a:defRPr sz="1100">
          <a:latin typeface="+mn-lt"/>
          <a:cs typeface="Arial" panose="020B0604020202020204" pitchFamily="34" charset="0"/>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1" Type="http://schemas.openxmlformats.org/officeDocument/2006/relationships/chart" Target="../charts/chart6.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0</xdr:col>
      <xdr:colOff>0</xdr:colOff>
      <xdr:row>13</xdr:row>
      <xdr:rowOff>55215</xdr:rowOff>
    </xdr:from>
    <xdr:ext cx="9193696" cy="3183285"/>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3202606"/>
          <a:ext cx="9193696" cy="3183285"/>
        </a:xfrm>
        <a:prstGeom prst="rect">
          <a:avLst/>
        </a:prstGeom>
      </xdr:spPr>
    </xdr:pic>
    <xdr:clientData/>
  </xdr:oneCellAnchor>
  <xdr:twoCellAnchor>
    <xdr:from>
      <xdr:col>10</xdr:col>
      <xdr:colOff>485775</xdr:colOff>
      <xdr:row>9</xdr:row>
      <xdr:rowOff>180976</xdr:rowOff>
    </xdr:from>
    <xdr:to>
      <xdr:col>15</xdr:col>
      <xdr:colOff>0</xdr:colOff>
      <xdr:row>22</xdr:row>
      <xdr:rowOff>66676</xdr:rowOff>
    </xdr:to>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6770370" y="2465071"/>
          <a:ext cx="2659380" cy="22383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800" b="1" i="0">
              <a:solidFill>
                <a:srgbClr val="404040"/>
              </a:solidFill>
              <a:effectLst/>
              <a:latin typeface="+mn-lt"/>
              <a:ea typeface="+mn-ea"/>
              <a:cs typeface="+mn-cs"/>
            </a:rPr>
            <a:t>Prepared</a:t>
          </a:r>
          <a:r>
            <a:rPr lang="en-GB" sz="1800" b="1" i="0" baseline="0">
              <a:solidFill>
                <a:srgbClr val="404040"/>
              </a:solidFill>
              <a:effectLst/>
              <a:latin typeface="+mn-lt"/>
              <a:ea typeface="+mn-ea"/>
              <a:cs typeface="+mn-cs"/>
            </a:rPr>
            <a:t> by</a:t>
          </a:r>
          <a:endParaRPr lang="en-GB" sz="1800" b="0" i="0">
            <a:solidFill>
              <a:srgbClr val="404040"/>
            </a:solidFill>
            <a:effectLst/>
            <a:latin typeface="+mn-lt"/>
            <a:ea typeface="+mn-ea"/>
            <a:cs typeface="+mn-cs"/>
          </a:endParaRPr>
        </a:p>
        <a:p>
          <a:r>
            <a:rPr lang="en-GB" sz="1300" b="0" i="0">
              <a:solidFill>
                <a:srgbClr val="404040"/>
              </a:solidFill>
              <a:effectLst/>
              <a:latin typeface="+mn-lt"/>
              <a:ea typeface="+mn-ea"/>
              <a:cs typeface="+mn-cs"/>
            </a:rPr>
            <a:t>hello@energise.com</a:t>
          </a:r>
        </a:p>
        <a:p>
          <a:endParaRPr lang="en-GB" sz="1050" b="0" i="0">
            <a:solidFill>
              <a:srgbClr val="404040"/>
            </a:solidFill>
            <a:effectLst/>
            <a:latin typeface="+mn-lt"/>
            <a:ea typeface="+mn-ea"/>
            <a:cs typeface="+mn-cs"/>
          </a:endParaRPr>
        </a:p>
        <a:p>
          <a:r>
            <a:rPr lang="en-GB" sz="1800" b="1" i="0">
              <a:solidFill>
                <a:srgbClr val="404040"/>
              </a:solidFill>
              <a:effectLst/>
              <a:latin typeface="+mn-lt"/>
              <a:ea typeface="+mn-ea"/>
              <a:cs typeface="+mn-cs"/>
            </a:rPr>
            <a:t>Document Date</a:t>
          </a:r>
          <a:endParaRPr lang="en-GB" sz="1800" b="0" i="0">
            <a:solidFill>
              <a:srgbClr val="404040"/>
            </a:solidFill>
            <a:effectLst/>
            <a:latin typeface="+mn-lt"/>
            <a:ea typeface="+mn-ea"/>
            <a:cs typeface="+mn-cs"/>
          </a:endParaRPr>
        </a:p>
        <a:p>
          <a:r>
            <a:rPr lang="en-GB" sz="1300" b="0" i="0">
              <a:solidFill>
                <a:srgbClr val="404040"/>
              </a:solidFill>
              <a:effectLst/>
              <a:latin typeface="+mn-lt"/>
              <a:ea typeface="+mn-ea"/>
              <a:cs typeface="+mn-cs"/>
            </a:rPr>
            <a:t>17th March 2024</a:t>
          </a:r>
        </a:p>
        <a:p>
          <a:endParaRPr lang="en-GB" sz="1050" b="0" i="0">
            <a:solidFill>
              <a:srgbClr val="404040"/>
            </a:solidFill>
            <a:effectLst/>
            <a:latin typeface="+mn-lt"/>
            <a:ea typeface="+mn-ea"/>
            <a:cs typeface="+mn-cs"/>
          </a:endParaRPr>
        </a:p>
        <a:p>
          <a:r>
            <a:rPr lang="en-GB" sz="1800" b="1" i="0">
              <a:solidFill>
                <a:srgbClr val="404040"/>
              </a:solidFill>
              <a:effectLst/>
              <a:latin typeface="+mn-lt"/>
              <a:ea typeface="+mn-ea"/>
              <a:cs typeface="+mn-cs"/>
            </a:rPr>
            <a:t>Release</a:t>
          </a:r>
          <a:r>
            <a:rPr lang="en-GB" sz="1800" b="1" i="0" baseline="0">
              <a:solidFill>
                <a:srgbClr val="404040"/>
              </a:solidFill>
              <a:effectLst/>
              <a:latin typeface="+mn-lt"/>
              <a:ea typeface="+mn-ea"/>
              <a:cs typeface="+mn-cs"/>
            </a:rPr>
            <a:t> Date</a:t>
          </a:r>
          <a:endParaRPr lang="en-GB" sz="1800" b="0" i="0">
            <a:solidFill>
              <a:srgbClr val="404040"/>
            </a:solidFill>
            <a:effectLst/>
            <a:latin typeface="+mn-lt"/>
            <a:ea typeface="+mn-ea"/>
            <a:cs typeface="+mn-cs"/>
          </a:endParaRPr>
        </a:p>
        <a:p>
          <a:r>
            <a:rPr lang="en-GB" sz="1300" b="0" i="0">
              <a:solidFill>
                <a:srgbClr val="404040"/>
              </a:solidFill>
              <a:effectLst/>
              <a:latin typeface="+mn-lt"/>
              <a:ea typeface="+mn-ea"/>
              <a:cs typeface="+mn-cs"/>
            </a:rPr>
            <a:t>17th March 2024</a:t>
          </a:r>
        </a:p>
      </xdr:txBody>
    </xdr:sp>
    <xdr:clientData/>
  </xdr:twoCellAnchor>
  <xdr:twoCellAnchor>
    <xdr:from>
      <xdr:col>0</xdr:col>
      <xdr:colOff>38100</xdr:colOff>
      <xdr:row>10</xdr:row>
      <xdr:rowOff>19050</xdr:rowOff>
    </xdr:from>
    <xdr:to>
      <xdr:col>9</xdr:col>
      <xdr:colOff>0</xdr:colOff>
      <xdr:row>16</xdr:row>
      <xdr:rowOff>171450</xdr:rowOff>
    </xdr:to>
    <xdr:sp macro="" textlink="">
      <xdr:nvSpPr>
        <xdr:cNvPr id="4" name="Rectangle 3">
          <a:extLst>
            <a:ext uri="{FF2B5EF4-FFF2-40B4-BE49-F238E27FC236}">
              <a16:creationId xmlns:a16="http://schemas.microsoft.com/office/drawing/2014/main" id="{00000000-0008-0000-0000-000004000000}"/>
            </a:ext>
          </a:extLst>
        </xdr:cNvPr>
        <xdr:cNvSpPr/>
      </xdr:nvSpPr>
      <xdr:spPr>
        <a:xfrm>
          <a:off x="38100" y="2482215"/>
          <a:ext cx="5619750" cy="123825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0</xdr:col>
      <xdr:colOff>7620</xdr:colOff>
      <xdr:row>10</xdr:row>
      <xdr:rowOff>129541</xdr:rowOff>
    </xdr:from>
    <xdr:to>
      <xdr:col>5</xdr:col>
      <xdr:colOff>550545</xdr:colOff>
      <xdr:row>16</xdr:row>
      <xdr:rowOff>114301</xdr:rowOff>
    </xdr:to>
    <xdr:sp macro="" textlink="">
      <xdr:nvSpPr>
        <xdr:cNvPr id="5" name="TextBox 4">
          <a:extLst>
            <a:ext uri="{FF2B5EF4-FFF2-40B4-BE49-F238E27FC236}">
              <a16:creationId xmlns:a16="http://schemas.microsoft.com/office/drawing/2014/main" id="{00000000-0008-0000-0000-000005000000}"/>
            </a:ext>
          </a:extLst>
        </xdr:cNvPr>
        <xdr:cNvSpPr txBox="1"/>
      </xdr:nvSpPr>
      <xdr:spPr>
        <a:xfrm>
          <a:off x="9525" y="2600326"/>
          <a:ext cx="3688080" cy="106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800">
              <a:solidFill>
                <a:srgbClr val="404040"/>
              </a:solidFill>
            </a:rPr>
            <a:t>       </a:t>
          </a:r>
          <a:r>
            <a:rPr lang="en-GB" sz="1800" b="1">
              <a:solidFill>
                <a:srgbClr val="404040"/>
              </a:solidFill>
            </a:rPr>
            <a:t>Prepared for:</a:t>
          </a:r>
        </a:p>
        <a:p>
          <a:r>
            <a:rPr lang="en-GB" sz="1100">
              <a:solidFill>
                <a:schemeClr val="dk1"/>
              </a:solidFill>
              <a:effectLst/>
              <a:latin typeface="+mn-lt"/>
              <a:ea typeface="+mn-ea"/>
              <a:cs typeface="+mn-cs"/>
            </a:rPr>
            <a:t>           </a:t>
          </a:r>
          <a:r>
            <a:rPr lang="en-GB" sz="2400" b="1" i="1">
              <a:solidFill>
                <a:srgbClr val="F59C38"/>
              </a:solidFill>
              <a:effectLst/>
              <a:latin typeface="+mn-lt"/>
              <a:ea typeface="+mn-ea"/>
              <a:cs typeface="+mn-cs"/>
            </a:rPr>
            <a:t>Warwick</a:t>
          </a:r>
          <a:endParaRPr lang="en-GB" sz="2400" b="1" i="1">
            <a:solidFill>
              <a:srgbClr val="F59C38"/>
            </a:solidFill>
          </a:endParaRPr>
        </a:p>
      </xdr:txBody>
    </xdr:sp>
    <xdr:clientData/>
  </xdr:twoCellAnchor>
  <xdr:twoCellAnchor>
    <xdr:from>
      <xdr:col>6</xdr:col>
      <xdr:colOff>104775</xdr:colOff>
      <xdr:row>10</xdr:row>
      <xdr:rowOff>57149</xdr:rowOff>
    </xdr:from>
    <xdr:to>
      <xdr:col>9</xdr:col>
      <xdr:colOff>485775</xdr:colOff>
      <xdr:row>18</xdr:row>
      <xdr:rowOff>180975</xdr:rowOff>
    </xdr:to>
    <xdr:sp macro="" textlink="">
      <xdr:nvSpPr>
        <xdr:cNvPr id="6" name="TextBox 5">
          <a:extLst>
            <a:ext uri="{FF2B5EF4-FFF2-40B4-BE49-F238E27FC236}">
              <a16:creationId xmlns:a16="http://schemas.microsoft.com/office/drawing/2014/main" id="{00000000-0008-0000-0000-000006000000}"/>
            </a:ext>
          </a:extLst>
        </xdr:cNvPr>
        <xdr:cNvSpPr txBox="1"/>
      </xdr:nvSpPr>
      <xdr:spPr>
        <a:xfrm>
          <a:off x="3874770" y="2527934"/>
          <a:ext cx="2266950" cy="15659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800" b="1">
              <a:solidFill>
                <a:srgbClr val="404040"/>
              </a:solidFill>
            </a:rPr>
            <a:t>Energise</a:t>
          </a:r>
          <a:r>
            <a:rPr lang="en-GB" sz="1800" b="1" baseline="0">
              <a:solidFill>
                <a:srgbClr val="404040"/>
              </a:solidFill>
            </a:rPr>
            <a:t> Ltd. </a:t>
          </a:r>
        </a:p>
        <a:p>
          <a:r>
            <a:rPr lang="en-GB" sz="1300" b="0" baseline="0">
              <a:solidFill>
                <a:srgbClr val="404040"/>
              </a:solidFill>
            </a:rPr>
            <a:t>8 Eaton Court </a:t>
          </a:r>
        </a:p>
        <a:p>
          <a:r>
            <a:rPr lang="en-GB" sz="1300" b="0" baseline="0">
              <a:solidFill>
                <a:srgbClr val="404040"/>
              </a:solidFill>
            </a:rPr>
            <a:t>Colmworth Business Park</a:t>
          </a:r>
        </a:p>
        <a:p>
          <a:r>
            <a:rPr lang="en-GB" sz="1300" b="0" baseline="0">
              <a:solidFill>
                <a:srgbClr val="404040"/>
              </a:solidFill>
            </a:rPr>
            <a:t>St Neots</a:t>
          </a:r>
        </a:p>
        <a:p>
          <a:r>
            <a:rPr lang="en-GB" sz="1300" b="0" baseline="0">
              <a:solidFill>
                <a:srgbClr val="404040"/>
              </a:solidFill>
            </a:rPr>
            <a:t>PE19 8ER</a:t>
          </a:r>
          <a:r>
            <a:rPr lang="en-GB" sz="1300" b="0">
              <a:solidFill>
                <a:srgbClr val="404040"/>
              </a:solidFill>
            </a:rPr>
            <a:t>                                                 </a:t>
          </a:r>
        </a:p>
      </xdr:txBody>
    </xdr:sp>
    <xdr:clientData/>
  </xdr:twoCellAnchor>
  <xdr:oneCellAnchor>
    <xdr:from>
      <xdr:col>11</xdr:col>
      <xdr:colOff>56284</xdr:colOff>
      <xdr:row>0</xdr:row>
      <xdr:rowOff>14720</xdr:rowOff>
    </xdr:from>
    <xdr:ext cx="2284630" cy="1142999"/>
    <xdr:pic>
      <xdr:nvPicPr>
        <xdr:cNvPr id="7" name="Picture 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975244" y="18530"/>
          <a:ext cx="2284630" cy="1142999"/>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28</xdr:row>
          <xdr:rowOff>142875</xdr:rowOff>
        </xdr:from>
        <xdr:to>
          <xdr:col>10</xdr:col>
          <xdr:colOff>409575</xdr:colOff>
          <xdr:row>30</xdr:row>
          <xdr:rowOff>0</xdr:rowOff>
        </xdr:to>
        <xdr:sp macro="" textlink="">
          <xdr:nvSpPr>
            <xdr:cNvPr id="1025" name="Object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377825</xdr:colOff>
      <xdr:row>14</xdr:row>
      <xdr:rowOff>161926</xdr:rowOff>
    </xdr:from>
    <xdr:to>
      <xdr:col>3</xdr:col>
      <xdr:colOff>549275</xdr:colOff>
      <xdr:row>18</xdr:row>
      <xdr:rowOff>171452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377825" y="3352801"/>
          <a:ext cx="2085975" cy="7334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800" b="1">
              <a:solidFill>
                <a:srgbClr val="404040"/>
              </a:solidFill>
            </a:rPr>
            <a:t>Reporting Period:</a:t>
          </a:r>
          <a:endParaRPr lang="en-GB" sz="1800" b="1" baseline="0">
            <a:solidFill>
              <a:srgbClr val="404040"/>
            </a:solidFill>
          </a:endParaRPr>
        </a:p>
        <a:p>
          <a:r>
            <a:rPr lang="en-GB" sz="1300" b="0" baseline="0">
              <a:solidFill>
                <a:srgbClr val="404040"/>
              </a:solidFill>
            </a:rPr>
            <a:t>01/07/2022 - 30/06/2023</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55130</xdr:colOff>
      <xdr:row>23</xdr:row>
      <xdr:rowOff>84858</xdr:rowOff>
    </xdr:from>
    <xdr:to>
      <xdr:col>90</xdr:col>
      <xdr:colOff>554182</xdr:colOff>
      <xdr:row>60</xdr:row>
      <xdr:rowOff>83126</xdr:rowOff>
    </xdr:to>
    <xdr:graphicFrame macro="">
      <xdr:nvGraphicFramePr>
        <xdr:cNvPr id="3" name="Chart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xdr:colOff>
      <xdr:row>1</xdr:row>
      <xdr:rowOff>296327</xdr:rowOff>
    </xdr:from>
    <xdr:to>
      <xdr:col>20</xdr:col>
      <xdr:colOff>-1</xdr:colOff>
      <xdr:row>22</xdr:row>
      <xdr:rowOff>-1</xdr:rowOff>
    </xdr:to>
    <xdr:graphicFrame macro="">
      <xdr:nvGraphicFramePr>
        <xdr:cNvPr id="4" name="Chart 3">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20</xdr:col>
      <xdr:colOff>591056</xdr:colOff>
      <xdr:row>1</xdr:row>
      <xdr:rowOff>273914</xdr:rowOff>
    </xdr:from>
    <xdr:to>
      <xdr:col>39</xdr:col>
      <xdr:colOff>605117</xdr:colOff>
      <xdr:row>22</xdr:row>
      <xdr:rowOff>10966</xdr:rowOff>
    </xdr:to>
    <xdr:graphicFrame macro="">
      <xdr:nvGraphicFramePr>
        <xdr:cNvPr id="5" name="Chart 4">
          <a:extLst>
            <a:ext uri="{FF2B5EF4-FFF2-40B4-BE49-F238E27FC236}">
              <a16:creationId xmlns:a16="http://schemas.microsoft.com/office/drawing/2014/main" id="{00000000-0008-0000-03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41</xdr:col>
      <xdr:colOff>9981</xdr:colOff>
      <xdr:row>2</xdr:row>
      <xdr:rowOff>701</xdr:rowOff>
    </xdr:from>
    <xdr:to>
      <xdr:col>60</xdr:col>
      <xdr:colOff>0</xdr:colOff>
      <xdr:row>22</xdr:row>
      <xdr:rowOff>0</xdr:rowOff>
    </xdr:to>
    <xdr:graphicFrame macro="">
      <xdr:nvGraphicFramePr>
        <xdr:cNvPr id="7" name="Chart 6">
          <a:extLst>
            <a:ext uri="{FF2B5EF4-FFF2-40B4-BE49-F238E27FC236}">
              <a16:creationId xmlns:a16="http://schemas.microsoft.com/office/drawing/2014/main" id="{00000000-0008-0000-03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60</xdr:col>
      <xdr:colOff>558757</xdr:colOff>
      <xdr:row>2</xdr:row>
      <xdr:rowOff>26376</xdr:rowOff>
    </xdr:from>
    <xdr:to>
      <xdr:col>90</xdr:col>
      <xdr:colOff>519546</xdr:colOff>
      <xdr:row>21</xdr:row>
      <xdr:rowOff>207818</xdr:rowOff>
    </xdr:to>
    <xdr:graphicFrame macro="">
      <xdr:nvGraphicFramePr>
        <xdr:cNvPr id="9" name="Chart 8">
          <a:extLst>
            <a:ext uri="{FF2B5EF4-FFF2-40B4-BE49-F238E27FC236}">
              <a16:creationId xmlns:a16="http://schemas.microsoft.com/office/drawing/2014/main" id="{00000000-0008-0000-03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xdr:col>
      <xdr:colOff>458669</xdr:colOff>
      <xdr:row>2</xdr:row>
      <xdr:rowOff>159184</xdr:rowOff>
    </xdr:from>
    <xdr:to>
      <xdr:col>24</xdr:col>
      <xdr:colOff>81643</xdr:colOff>
      <xdr:row>50</xdr:row>
      <xdr:rowOff>28214</xdr:rowOff>
    </xdr:to>
    <xdr:graphicFrame macro="">
      <xdr:nvGraphicFramePr>
        <xdr:cNvPr id="2" name="Chart 1">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energiseltd.sharepoint.com/Users/Nathan%20Bennett/Documents/Carbon%20Footprint%20Report/20220601_ENE_v0.8%20-%20Carbon%20Footprint%20Report%20Template.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energiseltd.sharepoint.com/Users/Nathan%20Bennett/Documents/Carbon%20Footprint%20Report/20220923_ENE_v0.4%20-%20GHG%20Data%20Collection%20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ad Me"/>
      <sheetName val="Version History"/>
      <sheetName val="Report Cover"/>
      <sheetName val="Carbon Footprint (xx-xx)"/>
      <sheetName val="Report Summary (xx-xx)"/>
      <sheetName val="Carbon Records (xx-xx)"/>
      <sheetName val="Carbon Footprint Review"/>
      <sheetName val="Pivot (Top 5)"/>
      <sheetName val="Pivot (Purchasing)"/>
      <sheetName val="Pivot (Resource Graph)"/>
      <sheetName val="20220601_ENE_v0"/>
    </sheetNames>
    <sheetDataSet>
      <sheetData sheetId="0"/>
      <sheetData sheetId="1"/>
      <sheetData sheetId="2"/>
      <sheetData sheetId="3"/>
      <sheetData sheetId="4"/>
      <sheetData sheetId="5"/>
      <sheetData sheetId="6"/>
      <sheetData sheetId="7"/>
      <sheetData sheetId="8"/>
      <sheetData sheetId="9"/>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okups"/>
      <sheetName val="Cover"/>
      <sheetName val="Scope 3 Screening"/>
      <sheetName val="Index"/>
      <sheetName val="FAQs"/>
      <sheetName val="Location Set-Up"/>
      <sheetName val="Drop Downs"/>
      <sheetName val="Fuels (incl. Gas)"/>
      <sheetName val="Owned Vehicles"/>
      <sheetName val="F-Gas"/>
      <sheetName val="Electricity (incl. Pur. Energy)"/>
      <sheetName val="Pur. Goods &amp; Services (S)"/>
      <sheetName val="Pur. Goods &amp; Services (I)"/>
      <sheetName val="Upstream T&amp;D"/>
      <sheetName val="Upstream Leased Assets"/>
      <sheetName val="Waste"/>
      <sheetName val="Water"/>
      <sheetName val="Business Travel (Vehicle)"/>
      <sheetName val="Business Travel (Other)"/>
      <sheetName val="Commuting (incl. Homework) "/>
      <sheetName val="Downstream T&amp;D"/>
      <sheetName val="Processing of Sold Products"/>
      <sheetName val="Use of Sold Products"/>
      <sheetName val="End-of-Llife Treatment"/>
      <sheetName val="Downstream Leased Assets"/>
      <sheetName val="Franchises"/>
      <sheetName val="Investments"/>
      <sheetName val="20220923_ENE_v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efreshError="1"/>
    </sheetDataSet>
  </externalBook>
</externalLink>
</file>

<file path=xl/persons/person.xml><?xml version="1.0" encoding="utf-8"?>
<personList xmlns="http://schemas.microsoft.com/office/spreadsheetml/2018/threadedcomments" xmlns:x="http://schemas.openxmlformats.org/spreadsheetml/2006/main">
  <person displayName="Nathan Bennett" id="{BA285742-8683-41CA-B6D5-8C03622D626D}" userId="Nathan Bennett" providerId="None"/>
</personList>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ussell Hafidh" refreshedDate="45733.684036689818" createdVersion="7" refreshedVersion="8" minRefreshableVersion="3" recordCount="156" xr:uid="{0BD9E3F2-B594-4C18-99F4-CA84A79559D6}">
  <cacheSource type="worksheet">
    <worksheetSource name="tbl_carbonrecords"/>
  </cacheSource>
  <cacheFields count="20">
    <cacheField name="Emission Source" numFmtId="0">
      <sharedItems/>
    </cacheField>
    <cacheField name="Start Date" numFmtId="15">
      <sharedItems containsSemiMixedTypes="0" containsNonDate="0" containsDate="1" containsString="0" minDate="2020-07-26T00:00:00" maxDate="2022-08-02T00:00:00" count="19">
        <d v="2022-08-01T00:00:00"/>
        <d v="2021-09-01T00:00:00" u="1"/>
        <d v="2020-08-01T00:00:00" u="1"/>
        <d v="2021-08-01T00:00:00" u="1"/>
        <d v="2021-07-01T00:00:00" u="1"/>
        <d v="2021-06-01T00:00:00" u="1"/>
        <d v="2021-05-01T00:00:00" u="1"/>
        <d v="2021-04-01T00:00:00" u="1"/>
        <d v="2021-03-01T00:00:00" u="1"/>
        <d v="2020-12-01T00:00:00" u="1"/>
        <d v="2021-02-01T00:00:00" u="1"/>
        <d v="2021-12-01T00:00:00" u="1"/>
        <d v="2020-07-26T00:00:00" u="1"/>
        <d v="2020-11-01T00:00:00" u="1"/>
        <d v="2021-01-01T00:00:00" u="1"/>
        <d v="2021-11-01T00:00:00" u="1"/>
        <d v="2020-10-01T00:00:00" u="1"/>
        <d v="2021-10-01T00:00:00" u="1"/>
        <d v="2020-09-01T00:00:00" u="1"/>
      </sharedItems>
    </cacheField>
    <cacheField name="End Date" numFmtId="15">
      <sharedItems containsSemiMixedTypes="0" containsNonDate="0" containsDate="1" containsString="0" minDate="2020-07-31T00:00:00" maxDate="2023-08-01T00:00:00" count="19">
        <d v="2023-07-31T00:00:00"/>
        <d v="2020-11-30T00:00:00" u="1"/>
        <d v="2021-11-30T00:00:00" u="1"/>
        <d v="2021-05-31T00:00:00" u="1"/>
        <d v="2021-02-28T00:00:00" u="1"/>
        <d v="2020-09-30T00:00:00" u="1"/>
        <d v="2021-09-30T00:00:00" u="1"/>
        <d v="2021-03-31T00:00:00" u="1"/>
        <d v="2020-12-31T00:00:00" u="1"/>
        <d v="2021-12-31T00:00:00" u="1"/>
        <d v="2021-01-31T00:00:00" u="1"/>
        <d v="2021-06-30T00:00:00" u="1"/>
        <d v="2020-10-31T00:00:00" u="1"/>
        <d v="2021-10-31T00:00:00" u="1"/>
        <d v="2021-04-30T00:00:00" u="1"/>
        <d v="2020-08-31T00:00:00" u="1"/>
        <d v="2021-08-31T00:00:00" u="1"/>
        <d v="2020-07-31T00:00:00" u="1"/>
        <d v="2021-07-31T00:00:00" u="1"/>
      </sharedItems>
    </cacheField>
    <cacheField name="How much did you use?" numFmtId="3">
      <sharedItems containsSemiMixedTypes="0" containsString="0" containsNumber="1" minValue="-44" maxValue="3932451.8001200007"/>
    </cacheField>
    <cacheField name="Unit" numFmtId="1">
      <sharedItems/>
    </cacheField>
    <cacheField name="tCO2e (Location)" numFmtId="166">
      <sharedItems containsSemiMixedTypes="0" containsString="0" containsNumber="1" minValue="-4.3999999999999997E-2" maxValue="296.78215244"/>
    </cacheField>
    <cacheField name="tCO2e (Market)" numFmtId="166">
      <sharedItems containsSemiMixedTypes="0" containsString="0" containsNumber="1" minValue="-4.3999999999999997E-2" maxValue="296.78215244"/>
    </cacheField>
    <cacheField name="Supplier" numFmtId="0">
      <sharedItems/>
    </cacheField>
    <cacheField name="Country" numFmtId="0">
      <sharedItems containsBlank="1" count="9">
        <s v=""/>
        <m u="1"/>
        <s v="Cannock WS11 7JZ" u="1"/>
        <s v="Telford TF3 4DQ" u="1"/>
        <s v="London W5 5DB" u="1"/>
        <s v="London W2 6HY" u="1"/>
        <s v="London WC2B 6PA" u="1"/>
        <s v="Nottingham NG2 5GR" u="1"/>
        <s v="United Kingdom" u="1"/>
      </sharedItems>
    </cacheField>
    <cacheField name="Actual or Estimated" numFmtId="0">
      <sharedItems/>
    </cacheField>
    <cacheField name="Estimation Technique" numFmtId="0">
      <sharedItems/>
    </cacheField>
    <cacheField name="GHG protocol scope" numFmtId="0">
      <sharedItems containsBlank="1" count="4">
        <s v="Scope 1"/>
        <s v="Scope 2"/>
        <s v="Scope 3"/>
        <m u="1"/>
      </sharedItems>
    </cacheField>
    <cacheField name="Scope 3 category" numFmtId="0">
      <sharedItems containsBlank="1" count="21">
        <s v="1 - Combustion"/>
        <s v="2 - Purchased Electricity"/>
        <s v="3 - Purchased goods and services"/>
        <s v="3 - Waste generated in operations"/>
        <s v="3 - Employee commuting"/>
        <s v="3 - Fuel and energy-related activities"/>
        <s v="3 - Upstream transportation and distribution"/>
        <s v="2 - Purchased Heat"/>
        <s v="3 - Business Travel"/>
        <m u="1"/>
        <s v="" u="1"/>
        <s v="Upstream leased assets" u="1"/>
        <s v="Purchased goods and services" u="1"/>
        <s v="Upstream transportation and distribution" u="1"/>
        <s v="Downstream transportation and distribution" u="1"/>
        <s v="Capital goods" u="1"/>
        <s v="Waste generated in operations" u="1"/>
        <s v="Franchises" u="1"/>
        <s v="Employee commuting" u="1"/>
        <s v="Fuel and energy-related activities" u="1"/>
        <s v="Business travel" u="1"/>
      </sharedItems>
    </cacheField>
    <cacheField name="Factor (tCO2e per unit)" numFmtId="164">
      <sharedItems containsSemiMixedTypes="0" containsString="0" containsNumber="1" minValue="3.9700000000000001E-6" maxValue="0.52033474300000004"/>
    </cacheField>
    <cacheField name="kWh" numFmtId="3">
      <sharedItems containsString="0" containsBlank="1" containsNumber="1" minValue="0" maxValue="797642"/>
    </cacheField>
    <cacheField name="Resource Type" numFmtId="0">
      <sharedItems containsBlank="1" count="296">
        <s v="Natural gas (Gross CV) (kWh (Gross CV)) (2023)"/>
        <s v="Electricity generated - Electricity: UK (kWh) (2023)"/>
        <s v="Water supply - Water supply (cubic metres) (2023)"/>
        <s v="Water treatment - Water treatment (cubic metres) (2023)"/>
        <s v="Bus - Average local bus (passenger.km) (2023)"/>
        <s v="Business travel- land - Average car - Diesel (miles) (2023)"/>
        <s v="Business travel- land - Average car - Petrol (miles) (2023)"/>
        <s v="WTT - Natural gas (Gross CV) (kWh (Gross CV)) (2023)"/>
        <s v="T&amp;D- UK electricity - Electricity: UK (kWh) (2023)"/>
        <s v="WTT- heat and steam - District heat and steam (kWh) (2023)"/>
        <s v="WTT- UK electricity (generation) - Electricity: UK (kWh) (2023)"/>
        <s v="WTT- UK electricity (T&amp;D) - Electricity: UK (kWh) (2023)"/>
        <s v="HGV (all diesel) - All artics - Average laden (tonne.km) (2024)"/>
        <s v="Purchased Goods &amp; Services - Precalculated Emissions (kgCO2e)"/>
        <s v="Heat and steam - District heat and steam (kWh) (2023)"/>
        <s v="Accommodation services (Inflation-Adjusted EEIO) (£) (2023)"/>
        <s v="Road transport (Inflation-Adjusted EEIO) (£) (2023)"/>
        <s v="Accounting, bookkeeping and auditing services; tax consulting services (Inflation-Adjusted EEIO) (£) (2023)"/>
        <s v="Advertising and market research services (Inflation-Adjusted EEIO) (£) (2023)"/>
        <s v="Computer programming, consultancy and related services (Inflation-Adjusted EEIO) (£) (2023)"/>
        <s v="Creative, arts and entertainment services (Inflation-Adjusted EEIO) (£) (2023)"/>
        <s v="Electrical equipment (Inflation-Adjusted EEIO) (£) (2023)"/>
        <s v="Employment services (Inflation-Adjusted EEIO) (£) (2023)"/>
        <s v="Financial services, except insurance and pension funding (Inflation-Adjusted EEIO) (£) (2023)"/>
        <s v="Glass, refractory, clay, other porcelain and ceramic, stone and abrasive products (Inflation-Adjusted EEIO) (£) (2023)"/>
        <s v="Human health services (Inflation-Adjusted EEIO) (£) (2023)"/>
        <s v="Industrial gases, inorganics and fertilisers (all inorganic chemicals) (Inflation-Adjusted EEIO) (£) (2023)"/>
        <s v="Information services (Inflation-Adjusted EEIO) (£) (2023)"/>
        <s v="Insurance, reinsurance and pension funding services, except compulsory social security &amp; Pensions (Inflation-Adjusted EEIO) (£) (2023)"/>
        <s v="Legal services (Inflation-Adjusted EEIO) (£) (2023)"/>
        <s v="Machinery and equipment n.e.c. (Inflation-Adjusted EEIO) (£) (2023)"/>
        <s v="Office administrative, office support and other business support services (Inflation-Adjusted EEIO) (£) (2023)"/>
        <s v="Other food products (Inflation-Adjusted EEIO) (£) (2023)"/>
        <s v="Other professional, scientific and technical services (Inflation-Adjusted EEIO) (£) (2023)"/>
        <s v="Paper and paper products (Inflation-Adjusted EEIO) (£) (2023)"/>
        <s v="Postal and courier services (Inflation-Adjusted EEIO) (£) (2023)"/>
        <s v="Printing and recording services (Inflation-Adjusted EEIO) (£) (2023)"/>
        <s v="Rental and leasing services (Inflation-Adjusted EEIO) (£) (2023)"/>
        <s v="Repair services of computers and personal and household goods (Inflation-Adjusted EEIO) (£) (2023)"/>
        <s v="Rest of repair; Installation (Inflation-Adjusted EEIO) (£) (2023)"/>
        <s v="Retail trade services, except of motor vehicles and motorcycles (Inflation-Adjusted EEIO) (£) (2023)"/>
        <s v="Security and investigation services (Inflation-Adjusted EEIO) (£) (2023)"/>
        <s v="Services furnished by membership organisations (Inflation-Adjusted EEIO) (£) (2023)"/>
        <s v="Services of head offices; management consulting services (Inflation-Adjusted EEIO) (£) (2023)"/>
        <s v="Soap and detergents, cleaning and polishing preparations, perfumes and toilet preparations (Inflation-Adjusted EEIO) (£) (2023)"/>
        <s v="Soft drinks (Inflation-Adjusted EEIO) (£) (2023)"/>
        <s v="Sports services and amusement and recreation services (Inflation-Adjusted EEIO) (£) (2023)"/>
        <s v="Telecommunications services (Inflation-Adjusted EEIO) (£) (2023)"/>
        <s v="Waste collection, treatment and disposal services; materials recovery services (Inflation-Adjusted EEIO) (£) (2023)"/>
        <s v="Wearing apparel (Inflation-Adjusted EEIO) (£) (2023)"/>
        <s v="Refuse - Commercial and industrial waste  - Combustion (tonnes) (2023)"/>
        <s v="Refuse - Commercial and industrial waste  - Landfill (tonnes) (2023)"/>
        <s v="HGV (all diesel) - All artics - Average laden (miles) (2023)" u="1"/>
        <m u="1"/>
        <s v="Railways transport" u="1"/>
        <s v="Almonds" u="1"/>
        <s v="Sunflower Oil" u="1"/>
        <s v="Agricultural produce" u="1"/>
        <s v="Other metal products" u="1"/>
        <s v="Paper &amp; paperboard products" u="1"/>
        <s v="White Wine" u="1"/>
        <s v="Bread (white or wholemeal)" u="1"/>
        <s v="Metal forging, pressing etc" u="1"/>
        <s v="Fruits/Berries, Pomegranates" u="1"/>
        <s v="Tall Oil Fatty Acid" u="1"/>
        <s v="Plastics and synthetic resin" u="1"/>
        <s v="Water sent to sewer (in m3) (20-21)" u="1"/>
        <s v="Rail - National rail (miles) (20-21)" u="1"/>
        <s v="Meat and Poultry, Poultry, conventional" u="1"/>
        <s v="Paper, unbleached, virgn - Cradle to gate" u="1"/>
        <s v="F-gas (Fugitive emissions) - R290 = propane" u="1"/>
        <s v="Hotel Stay: Germany (room per night) (20-21)" u="1"/>
        <s v="Electricity (Scope 3 - energy-related activities) (per kWh) - UK (20-21)" u="1"/>
        <s v="Dairy products" u="1"/>
        <s v="Motor vehicles" u="1"/>
        <s v="Other food products" u="1"/>
        <s v="Polyester, recycled" u="1"/>
        <s v="Water used (in m3) (20-21)" u="1"/>
        <s v="Mechanical power equipment" u="1"/>
        <s v="Architectural activities &amp; technical consultancy" u="1"/>
        <s v="Furniture" u="1"/>
        <s v="Rubber products" u="1"/>
        <s v="Carpets and rugs" u="1"/>
        <s v="Motor vehicle distribution &amp; repair, fuel" u="1"/>
        <s v="Tuna, filleted" u="1"/>
        <s v="Fruits/Berries, Tomatoes" u="1"/>
        <s v="Polyethylene (PE) - Cradle to gate" u="1"/>
        <s v="Car - Diesel - Medium (miles travelled) (20-21)" u="1"/>
        <s v="Car - Petrol - Medium (miles travelled) (20-21)" u="1"/>
        <s v="Air transport" u="1"/>
        <s v="Combustion - Commercial and industrial waste (kg) (20-21)" u="1"/>
        <s v="Beetroot" u="1"/>
        <s v="Water used (in m3) (21-22)" u="1"/>
        <s v="Acrylonitrile Butadiene Styrene Copolymer (ABS) - Cradle to gate" u="1"/>
        <s v="Polyactide (PLA) - Cradle to gate" u="1"/>
        <s v="Polystyrene (PS) - Cradle to gate" u="1"/>
        <s v="Water sent to sewer (in m3) (19-20)" u="1"/>
        <s v="F-gas (Fugitive emissions) - HCFC-22/R22 = chlorodifluoromethane" u="1"/>
        <s v="Membership organisations" u="1"/>
        <s v="Cocoa Powder" u="1"/>
        <s v="Cotton fibre, conventional" u="1"/>
        <s v="Other electrical equipment" u="1"/>
        <s v="Polypropylene (PP) - Cradle to gate" u="1"/>
        <s v="Recycled - General Waste (in tonnes)" u="1"/>
        <s v="Broccoli" u="1"/>
        <s v="Shipping (tCO2e)" u="1"/>
        <s v="Latex - Cradle to gate" u="1"/>
        <s v="Trout, filleted" u="1"/>
        <s v="Fruits/Berries, Olives" u="1"/>
        <s v="Lettings and dwellings" u="1"/>
        <s v="Fruits/Berries, Peaches" u="1"/>
        <s v="F-gas (Fugitive emissions) - HFC-32" u="1"/>
        <s v="Hotel Stay: UK (room per night) (20-21)" u="1"/>
        <s v="Dairy, Cheese (pasteurised), conventional" u="1"/>
        <s v="Flights - Short-haul, to/from UK - Average passenger (miles) (20-21)" u="1"/>
        <s v="Shoes" u="1"/>
        <s v="Grains, Rice" u="1"/>
        <s v="Prawn/Shrimp" u="1"/>
        <s v="Other land transport" u="1"/>
        <s v="Printing &amp; publishing" u="1"/>
        <s v="#. Electricity (per kWh) - UK (20-21)" u="1"/>
        <s v="Walnuts" u="1"/>
        <s v="Advertising" u="1"/>
        <s v="Sea Bass, filleted" u="1"/>
        <s v="Biopropane (kg) (21-22)" u="1"/>
        <s v="F-gas (Fugitive emissions) - R407C" u="1"/>
        <s v="Processed meat" u="1"/>
        <s v="Legal activites" u="1"/>
        <s v="Fruits/Berries, Raspberries" u="1"/>
        <s v="Diesel (average biofuel blend) (20-21)" u="1"/>
        <s v="Market research, management consultancy" u="1"/>
        <s v="Polyvinyl Chloride (PVC) - Cradle to gate" u="1"/>
        <s v="Health &amp; vetenary services" u="1"/>
        <s v="Electricity (per kWh) - United Kingdom (21-22)" u="1"/>
        <s v="Onion" u="1"/>
        <s v="Mussels" u="1"/>
        <s v="Fruits/Berries, Figs" u="1"/>
        <s v="Insurance &amp; pension fund" u="1"/>
        <s v="F-gas (Fugitive emissions) - R404A" u="1"/>
        <s v="Garlic" u="1"/>
        <s v="Clothing" u="1"/>
        <s v="Wood and wood products" u="1"/>
        <s v="General purpose machinery" u="1"/>
        <s v="Tofu" u="1"/>
        <s v="Plastic products" u="1"/>
        <s v="Fruits/Berries, Strawberries" u="1"/>
        <s v="Electricity (per kWh) - United Kingdom (20-21)" u="1"/>
        <s v="Sugar" u="1"/>
        <s v="Sodium Chloride" u="1"/>
        <s v="F-gas (Fugitive emissions) - R448" u="1"/>
        <s v="Paper, bleached, virgn - Cradle to gate" u="1"/>
        <s v="Car - Diesel - Large (miles travelled) (20-21)" u="1"/>
        <s v="Car - Diesel - Small (miles travelled) (20-21)" u="1"/>
        <s v="Car - Petrol - Small (miles travelled) (20-21)" u="1"/>
        <s v="Car - Petrol or Diesel - Average (miles travelled) (21-22)" u="1"/>
        <s v="Electricity (Scope 3 - energy-related activities) (per kWh) - UK (21-22)" u="1"/>
        <s v="Education" u="1"/>
        <s v="Grains, Wheat" u="1"/>
        <s v="Bread, Biscuits, etc" u="1"/>
        <s v="Social work activities" u="1"/>
        <s v="Recycled - Glass (in tonnes)" u="1"/>
        <s v="Recycled - Paper (in tonnes)" u="1"/>
        <s v="Electronic components" u="1"/>
        <s v="Fruits/Berries, Lemons" u="1"/>
        <s v="Other business services" u="1"/>
        <s v="Mushrooms" u="1"/>
        <s v="Confectionary" u="1"/>
        <s v="Computer services" u="1"/>
        <s v="Herbs" u="1"/>
        <s v="Flying in Economy (in miles)" u="1"/>
        <s v="Polycarbonate - Cradle to gate" u="1"/>
        <s v="F-gas (Fugitive emissions) - R600A = isobutane" u="1"/>
        <s v="Fruits/Berries, Pineapple" u="1"/>
        <s v="Dairy, Butter, conventional" u="1"/>
        <s v="Polyurethane - Cradle to gate" u="1"/>
        <s v="Mackerel, filleted" u="1"/>
        <s v="Malt Whisky" u="1"/>
        <s v="Fruits/Berries, Guava" u="1"/>
        <s v="Fruits/Berries, Cherries" u="1"/>
        <s v="Peas" u="1"/>
        <s v="Artichokes" u="1"/>
        <s v="Steel, Plate" u="1"/>
        <s v="Glass, General" u="1"/>
        <s v="Paints, varnishes, printer ink" u="1"/>
        <s v="Paper, unbleached, 100% recycled - Cradle to gate" u="1"/>
        <s v="Processed fish &amp; fruit" u="1"/>
        <s v="Gas (Natural gas - from grid) (21-22)" u="1"/>
        <s v="Carrots" u="1"/>
        <s v="Beans/Pulses, Beans, Soybeans, Dry" u="1"/>
        <s v="Diesel (average biofuel blend) (21-22)" u="1"/>
        <s v="Fruits/Berries, Blueberries" u="1"/>
        <s v="Timber - Average of all data" u="1"/>
        <s v="Grains, Corn" u="1"/>
        <s v="HGV (Any) (in miles)" u="1"/>
        <s v="Fruits/Berries, Bananas" u="1"/>
        <s v="Fruits/Berries, Apples" u="1"/>
        <s v="Gas (Natural gas - from grid) (20-21)" u="1"/>
        <s v="Recycled - Food and Drink (in tonnes) (19-20)" u="1"/>
        <s v="Noodles" u="1"/>
        <s v="Other service activities" u="1"/>
        <s v="Lobster" u="1"/>
        <s v="Breakfast Cereal" u="1"/>
        <s v="All Purpose Flour" u="1"/>
        <s v="Eggs, conventional" u="1"/>
        <s v="Car - Average car - Battery Electric Vehicle (miles) (20-21)" u="1"/>
        <s v="Aubergine" u="1"/>
        <s v="Dairy, Yoghurt" u="1"/>
        <s v="Dairy, Milk, convential" u="1"/>
        <s v="Exotic Fruits (Papaya, Lychee, Passionfruit)" u="1"/>
        <s v="Biogas (kWh) (21-22)" u="1"/>
        <s v="Hotel, catering, pubs" u="1"/>
        <s v="#. Renewable Electricity (per kWh)" u="1"/>
        <s v="Taxis - Regular taxi (miles) (20-21)" u="1"/>
        <s v="Sewage &amp; sanitary services" u="1"/>
        <s v="Meat and Poultry, Beef, conventional" u="1"/>
        <s v="Meat and Poultry, Lamb, conventional" u="1"/>
        <s v="Meat and Poultry, Pork, conventional" u="1"/>
        <s v="Salmon" u="1"/>
        <s v="Metal (in tonnes)" u="1"/>
        <s v="Accountancy services" u="1"/>
        <s v="LPG (litres) (19-20)" u="1"/>
        <s v="Fruits/Berries, Mangos" u="1"/>
        <s v="Dairy, Cheese (pasteurised), organic" u="1"/>
        <s v="Landfill - Municipal Waste (in tonnes)" u="1"/>
        <s v="Aluminium General, European Mix, Inc Imports" u="1"/>
        <s v="Car - Petrol or Diesel - Average (miles travelled) (20-21)" u="1"/>
        <s v="Tomato Ketchup" u="1"/>
        <s v="Taxi (in miles)" u="1"/>
        <s v="#. Electricity (per kWh) - UK (19-20" u="1"/>
        <s v="Polyethylene Terephthalate (PET) - Cradle to gate" u="1"/>
        <s v="Mackerel" u="1"/>
        <s v="Rapeseed Oil" u="1"/>
        <s v="Banking &amp; finance" u="1"/>
        <s v="Van journey (in miles) (20-21)" u="1"/>
        <s v="UK Average (Employee commuting benchmark) " u="1"/>
        <s v="Other textiles" u="1"/>
        <s v="High density polyethylene (HDPE) - Cradle to gate" u="1"/>
        <s v="Sausages" u="1"/>
        <s v="Orange Juice" u="1"/>
        <s v="F-gas (Fugitive emissions) - HFC-134a" u="1"/>
        <s v="Gas (Natural gas - from grid) (kWh) (20-21)" u="1"/>
        <s v="Pasta" u="1"/>
        <s v="Ammonia" u="1"/>
        <s v="Postal and courier services" u="1"/>
        <s v="Soft Drinks" u="1"/>
        <s v="Office machinery&amp; Computers" u="1"/>
        <s v="Beer" u="1"/>
        <s v="Cod, filleted" u="1"/>
        <s v="Fruits/Berries, Pears" u="1"/>
        <s v="Fruits/Berries, Plums" u="1"/>
        <s v="Fruits/Berries, Oranges" u="1"/>
        <s v="Water used (in m3) (19-20)" u="1"/>
        <s v="Petrol (average biofuel blend) (20-21)" u="1"/>
        <s v="Soybean Oil" u="1"/>
        <s v="Dairy, Cream" u="1"/>
        <s v="Rubber - Cradle to gate" u="1"/>
        <s v="Auxilary financial serivices" u="1"/>
        <s v="F-gas (Fugitive emissions) - R407A" u="1"/>
        <s v="Lettuce" u="1"/>
        <s v="Cucumber" u="1"/>
        <s v="Dairy, Cheese (unpasteurised), conventional" u="1"/>
        <s v="Electricity (Scope 3 - energy-related activities) (per kWh) - UK (19-20)" u="1"/>
        <s v="Salmon, filleted" u="1"/>
        <s v="F-gas (Fugitive emissions) - R452A" u="1"/>
        <s v="Soft drinks &amp; mineral water" u="1"/>
        <s v="Red Wine" u="1"/>
        <s v="Grains, Oats" u="1"/>
        <s v="Water sent to sewer (in m3) (21-22)" u="1"/>
        <s v="Steel, Section" u="1"/>
        <s v="Beans/Pulses, Beans, Common varieties (average), Dry" u="1"/>
        <s v="Car - Petrol or Diesel - Average (miles travelled) (19-20)" u="1"/>
        <s v="Coffee Beans" u="1"/>
        <s v="Fruits/Berries, Blackberries" u="1"/>
        <s v="Recycled - Municipal Waste (in tonnes)" u="1"/>
        <s v="Recycled - Paper and Board (in tonnes)" u="1"/>
        <s v="Melamine-urea-formaldehyde - Cradle to gate" u="1"/>
        <s v="Cocoa Beans" u="1"/>
        <s v="Estate agent activites" u="1"/>
        <s v="Low density polyethylene (LDPE) - Cradle to gate" u="1"/>
        <s v="Polyester, virgin" u="1"/>
        <s v="Landfill - General Waste (in tonnes)" u="1"/>
        <s v="Recycled - Commercial and industrial waste (kg) (20-21)" u="1"/>
        <s v="Ethoxylated Alcohol" u="1"/>
        <s v="Other chemical products" u="1"/>
        <s v="Train journey (in miles)" u="1"/>
        <s v="Ice Cream" u="1"/>
        <s v="Construction" u="1"/>
        <s v="Fruits/Berries, Apricots" u="1"/>
        <s v="Recycled - Plastics (in tonnes)" u="1"/>
        <s v="Owning and dealing in real estate" u="1"/>
        <s v="Cardboard, standard - Cradle to gate" u="1"/>
        <s v="Homeworking (Office &amp; Heating) (FTE Working Hour) (20-23)" u="1"/>
        <s v="Pepper" u="1"/>
        <s v="Telecommunications" u="1"/>
        <s v="Vodka (in glass bottle)" u="1"/>
        <s v="F-gas (Fugitive emissions) - R410A" u="1"/>
      </sharedItems>
    </cacheField>
    <cacheField name="Section" numFmtId="1">
      <sharedItems containsBlank="1" count="7">
        <s v="Buildings &amp; Industry"/>
        <s v="Business Travel &amp; Commuting"/>
        <s v="Transport"/>
        <s v="Purchasing &amp; Material Use"/>
        <s v="Waste"/>
        <m u="1"/>
        <s v="Supply Chain" u="1"/>
      </sharedItems>
    </cacheField>
    <cacheField name="Category" numFmtId="1">
      <sharedItems/>
    </cacheField>
    <cacheField name="Subcategory" numFmtId="1">
      <sharedItems/>
    </cacheField>
    <cacheField name="Exlude From Reporting" numFmtId="1">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56">
  <r>
    <s v="Students Union North: Fuels - CHP - Natural gas (Gross CV) (kWh (Gross CV)) (2023)  "/>
    <x v="0"/>
    <x v="0"/>
    <n v="110879"/>
    <s v="per kWh"/>
    <n v="20.282984591000002"/>
    <n v="20.282984591000002"/>
    <s v=""/>
    <x v="0"/>
    <s v=""/>
    <s v=""/>
    <x v="0"/>
    <x v="0"/>
    <n v="1.82929E-4"/>
    <n v="110879"/>
    <x v="0"/>
    <x v="0"/>
    <s v="Fuels (inc. Gas)"/>
    <s v="Fuels (inc. Gas)"/>
    <m/>
  </r>
  <r>
    <s v="Students Union North: Fuels - Natural gas (Gross CV) (kWh (Gross CV)) (2023)  "/>
    <x v="0"/>
    <x v="0"/>
    <n v="255882"/>
    <s v="per kWh"/>
    <n v="46.808238377999999"/>
    <n v="46.808238377999999"/>
    <s v=""/>
    <x v="0"/>
    <s v=""/>
    <s v=""/>
    <x v="0"/>
    <x v="0"/>
    <n v="1.82929E-4"/>
    <n v="255882"/>
    <x v="0"/>
    <x v="0"/>
    <s v="Fuels (inc. Gas)"/>
    <s v="Fuels (inc. Gas)"/>
    <m/>
  </r>
  <r>
    <s v="Students Union North: Purchased Energy - Electricity generated - Electricity: UK (kWh) (2023)  "/>
    <x v="0"/>
    <x v="0"/>
    <n v="73024"/>
    <s v="per kWh"/>
    <n v="15.121371775999998"/>
    <n v="15.121371775999998"/>
    <s v=""/>
    <x v="0"/>
    <s v=""/>
    <s v=""/>
    <x v="1"/>
    <x v="1"/>
    <n v="2.0707399999999999E-4"/>
    <n v="183903"/>
    <x v="1"/>
    <x v="0"/>
    <s v="Electricity (UK)"/>
    <s v="Electricity (UK)"/>
    <m/>
  </r>
  <r>
    <s v="Students Union North: Water supply - Water supply (cubic metres) (2023)  "/>
    <x v="0"/>
    <x v="0"/>
    <n v="760"/>
    <s v="per m3"/>
    <n v="0.1342806"/>
    <n v="0.1342806"/>
    <s v=""/>
    <x v="0"/>
    <s v=""/>
    <s v=""/>
    <x v="2"/>
    <x v="2"/>
    <n v="1.7668499999999999E-4"/>
    <n v="0"/>
    <x v="2"/>
    <x v="0"/>
    <s v="Water"/>
    <s v="Water"/>
    <m/>
  </r>
  <r>
    <s v="Students Union North: Water treatment - Water treatment (cubic metres) (2023)  "/>
    <x v="0"/>
    <x v="0"/>
    <n v="722"/>
    <s v="per m3"/>
    <n v="0.145351596"/>
    <n v="0.145351596"/>
    <s v=""/>
    <x v="0"/>
    <s v=""/>
    <s v=""/>
    <x v="2"/>
    <x v="3"/>
    <n v="2.01318E-4"/>
    <n v="0"/>
    <x v="3"/>
    <x v="0"/>
    <s v="Water"/>
    <s v="Sewage"/>
    <m/>
  </r>
  <r>
    <s v="Students Union South: Fuels - CHP - Natural gas (Gross CV) (kWh (Gross CV)) (2023)  "/>
    <x v="0"/>
    <x v="0"/>
    <n v="301313"/>
    <s v="per kWh"/>
    <n v="55.118885777000003"/>
    <n v="55.118885777000003"/>
    <s v=""/>
    <x v="0"/>
    <s v=""/>
    <s v=""/>
    <x v="0"/>
    <x v="0"/>
    <n v="1.82929E-4"/>
    <n v="301313"/>
    <x v="0"/>
    <x v="0"/>
    <s v="Fuels (inc. Gas)"/>
    <s v="Fuels (inc. Gas)"/>
    <m/>
  </r>
  <r>
    <s v="Students Union South: Fuels - Natural gas (Gross CV) (kWh (Gross CV)) (2023)  "/>
    <x v="0"/>
    <x v="0"/>
    <n v="28717"/>
    <s v="per kWh"/>
    <n v="5.2531720929999999"/>
    <n v="5.2531720929999999"/>
    <s v=""/>
    <x v="0"/>
    <s v=""/>
    <s v=""/>
    <x v="0"/>
    <x v="0"/>
    <n v="1.82929E-4"/>
    <n v="28717"/>
    <x v="0"/>
    <x v="0"/>
    <s v="Fuels (inc. Gas)"/>
    <s v="Fuels (inc. Gas)"/>
    <m/>
  </r>
  <r>
    <s v="Students Union South: Purchased Energy - Electricity generated - Electricity: UK (kWh) (2023)  "/>
    <x v="0"/>
    <x v="0"/>
    <n v="198443"/>
    <s v="per kWh"/>
    <n v="41.092385782000001"/>
    <n v="41.092385782000001"/>
    <s v=""/>
    <x v="0"/>
    <s v=""/>
    <s v=""/>
    <x v="1"/>
    <x v="1"/>
    <n v="2.0707399999999999E-4"/>
    <n v="499756"/>
    <x v="1"/>
    <x v="0"/>
    <s v="Electricity (UK)"/>
    <s v="Electricity (UK)"/>
    <m/>
  </r>
  <r>
    <s v="Students Union South: Water supply - Water supply (cubic metres) (2023)  "/>
    <x v="0"/>
    <x v="0"/>
    <n v="1456"/>
    <s v="per m3"/>
    <n v="0.25725335999999999"/>
    <n v="0.25725335999999999"/>
    <s v=""/>
    <x v="0"/>
    <s v=""/>
    <s v=""/>
    <x v="2"/>
    <x v="2"/>
    <n v="1.7668499999999999E-4"/>
    <n v="0"/>
    <x v="2"/>
    <x v="0"/>
    <s v="Water"/>
    <s v="Water"/>
    <m/>
  </r>
  <r>
    <s v="Students Union South: Water treatment - Water treatment (cubic metres) (2023)  "/>
    <x v="0"/>
    <x v="0"/>
    <n v="1383"/>
    <s v="per m3"/>
    <n v="0.27842279399999997"/>
    <n v="0.27842279399999997"/>
    <s v=""/>
    <x v="0"/>
    <s v=""/>
    <s v=""/>
    <x v="2"/>
    <x v="3"/>
    <n v="2.01318E-4"/>
    <n v="0"/>
    <x v="3"/>
    <x v="0"/>
    <s v="Water"/>
    <s v="Sewage"/>
    <m/>
  </r>
  <r>
    <s v="War - Group: Employee Commuting - Bus - Average local bus (passenger.km) (2023)  "/>
    <x v="0"/>
    <x v="0"/>
    <n v="7640"/>
    <s v="per passenger.km"/>
    <n v="0.78042599999999995"/>
    <n v="0.78042599999999995"/>
    <s v=""/>
    <x v="0"/>
    <s v="Estimated"/>
    <s v=""/>
    <x v="2"/>
    <x v="4"/>
    <n v="1.0215E-4"/>
    <n v="0"/>
    <x v="4"/>
    <x v="1"/>
    <s v="Public Transport"/>
    <s v="Public Transport"/>
    <m/>
  </r>
  <r>
    <s v="War - Group: Employee Commuting - Business travel- land - Average car - Diesel (miles) (2023)  "/>
    <x v="0"/>
    <x v="0"/>
    <n v="8004"/>
    <s v="per mile"/>
    <n v="2.1876212640000001"/>
    <n v="2.1876212640000001"/>
    <s v=""/>
    <x v="0"/>
    <s v="Estimated"/>
    <s v=""/>
    <x v="2"/>
    <x v="4"/>
    <n v="2.7331600000000001E-4"/>
    <n v="8644.32"/>
    <x v="5"/>
    <x v="1"/>
    <s v="Car"/>
    <s v="Car"/>
    <m/>
  </r>
  <r>
    <s v="War - Group: Employee Commuting - Business travel- land - Average car - Petrol (miles) (2023)  "/>
    <x v="0"/>
    <x v="0"/>
    <n v="17774"/>
    <s v="per mile"/>
    <n v="4.6885501380000001"/>
    <n v="4.6885501380000001"/>
    <s v=""/>
    <x v="0"/>
    <s v="Estimated"/>
    <s v=""/>
    <x v="2"/>
    <x v="4"/>
    <n v="2.6378699999999997E-4"/>
    <n v="20084.62"/>
    <x v="6"/>
    <x v="1"/>
    <s v="Car"/>
    <s v="Car"/>
    <m/>
  </r>
  <r>
    <s v="War - Group: FERA - WTT - Natural gas (Gross CV) (kWh (Gross CV)) (2023)  "/>
    <x v="0"/>
    <x v="0"/>
    <n v="696791"/>
    <s v="per kWh"/>
    <n v="21.05005611"/>
    <n v="21.05005611"/>
    <s v=""/>
    <x v="0"/>
    <s v=""/>
    <s v=""/>
    <x v="2"/>
    <x v="5"/>
    <n v="3.021E-5"/>
    <n v="0"/>
    <x v="7"/>
    <x v="0"/>
    <s v="Fuels (inc. Gas)"/>
    <s v="Well-to-Tank (WTT)"/>
    <m/>
  </r>
  <r>
    <s v="War - Group: FERA - T&amp;D- UK electricity - Electricity: UK (kWh) (2023)  "/>
    <x v="0"/>
    <x v="0"/>
    <n v="271467"/>
    <s v="per kWh"/>
    <n v="4.8592593000000006"/>
    <n v="4.8592593000000006"/>
    <s v=""/>
    <x v="0"/>
    <s v=""/>
    <s v=""/>
    <x v="2"/>
    <x v="5"/>
    <n v="1.7900000000000001E-5"/>
    <n v="683659"/>
    <x v="8"/>
    <x v="0"/>
    <s v="Electricity (UK)"/>
    <s v="Electricity (UK)"/>
    <m/>
  </r>
  <r>
    <s v="War - Group: FERA - WTT- heat and steam - District heat and steam (kWh) (2023)  "/>
    <x v="0"/>
    <x v="0"/>
    <n v="797642"/>
    <s v="per kWh"/>
    <n v="26.649219219999999"/>
    <n v="26.649219219999999"/>
    <s v=""/>
    <x v="0"/>
    <s v=""/>
    <s v=""/>
    <x v="2"/>
    <x v="5"/>
    <n v="3.341E-5"/>
    <n v="0"/>
    <x v="9"/>
    <x v="0"/>
    <s v="Heat &amp; Steam (UK)"/>
    <s v="Well-to-Tank (WTT)"/>
    <m/>
  </r>
  <r>
    <s v="War - Group: FERA - WTT- UK electricity (generation) - Electricity: UK (kWh) (2023)  "/>
    <x v="0"/>
    <x v="0"/>
    <n v="271467"/>
    <s v="per kWh"/>
    <n v="12.460335299999999"/>
    <n v="12.460335299999999"/>
    <s v=""/>
    <x v="0"/>
    <s v=""/>
    <s v=""/>
    <x v="2"/>
    <x v="5"/>
    <n v="4.5899999999999998E-5"/>
    <n v="0"/>
    <x v="10"/>
    <x v="0"/>
    <s v="Electricity (UK)"/>
    <s v="Well-to-Tank (WTT)"/>
    <m/>
  </r>
  <r>
    <s v="War - Group: FERA - WTT- UK electricity (T&amp;D) - Electricity: UK (kWh) (2023)  "/>
    <x v="0"/>
    <x v="0"/>
    <n v="271467"/>
    <s v="per kWh"/>
    <n v="1.07772399"/>
    <n v="1.07772399"/>
    <s v=""/>
    <x v="0"/>
    <s v=""/>
    <s v=""/>
    <x v="2"/>
    <x v="5"/>
    <n v="3.9700000000000001E-6"/>
    <n v="0"/>
    <x v="11"/>
    <x v="0"/>
    <s v="Electricity (UK)"/>
    <s v="Well-to-Tank (WTT)"/>
    <m/>
  </r>
  <r>
    <s v="War - Group: Upstream transportation and distribution - HGV (all diesel) - All artics - Average laden (tonne.km) (2024)"/>
    <x v="0"/>
    <x v="0"/>
    <n v="3932451.8001200007"/>
    <s v="per mile"/>
    <n v="296.78215244"/>
    <n v="296.78215244"/>
    <s v=""/>
    <x v="0"/>
    <s v=""/>
    <s v=""/>
    <x v="2"/>
    <x v="6"/>
    <n v="7.5469999999999994E-5"/>
    <m/>
    <x v="12"/>
    <x v="2"/>
    <s v="HGVs"/>
    <s v="HGVs"/>
    <m/>
  </r>
  <r>
    <s v="War - Group: Purchased Goods &amp; Services - Precalculated Emissions (kgCO2e) - Catering - 15-30% Beef Ready Meals - WRAP - Emissions Per Stage HESTIA (kg)  "/>
    <x v="0"/>
    <x v="0"/>
    <n v="596"/>
    <s v="per kgCO2e"/>
    <n v="0.59599999999999997"/>
    <n v="0.59599999999999997"/>
    <s v=""/>
    <x v="0"/>
    <s v=""/>
    <s v=""/>
    <x v="2"/>
    <x v="2"/>
    <n v="1E-3"/>
    <n v="0"/>
    <x v="13"/>
    <x v="3"/>
    <s v="Expenditure Categories"/>
    <s v="tCO2e/expenditure"/>
    <m/>
  </r>
  <r>
    <s v="War - Group: Purchased Goods &amp; Services - Precalculated Emissions (kgCO2e) - Catering - 20-50% Poultry Ready Meals - WRAP - Emissions Per Stage HESTIA (kg)  "/>
    <x v="0"/>
    <x v="0"/>
    <n v="7132"/>
    <s v="per kgCO2e"/>
    <n v="7.1319999999999997"/>
    <n v="7.1319999999999997"/>
    <s v=""/>
    <x v="0"/>
    <s v=""/>
    <s v=""/>
    <x v="2"/>
    <x v="2"/>
    <n v="1E-3"/>
    <n v="0"/>
    <x v="13"/>
    <x v="3"/>
    <s v="Expenditure Categories"/>
    <s v="tCO2e/expenditure"/>
    <m/>
  </r>
  <r>
    <s v="War - Group: Purchased Goods &amp; Services - Precalculated Emissions (kgCO2e) - Catering - All Vegetarian Ready Meals - WRAP - Emissions Per Stage HESTIA (kg)  "/>
    <x v="0"/>
    <x v="0"/>
    <n v="6856"/>
    <s v="per kgCO2e"/>
    <n v="6.8559999999999999"/>
    <n v="6.8559999999999999"/>
    <s v=""/>
    <x v="0"/>
    <s v=""/>
    <s v=""/>
    <x v="2"/>
    <x v="2"/>
    <n v="1E-3"/>
    <n v="0"/>
    <x v="13"/>
    <x v="3"/>
    <s v="Expenditure Categories"/>
    <s v="tCO2e/expenditure"/>
    <m/>
  </r>
  <r>
    <s v="War - Group: Purchased Goods &amp; Services - Precalculated Emissions (kgCO2e) - Catering - Bananas, LDPE Bag - WRAP - Emissions Per Stage - Refined (kg)  "/>
    <x v="0"/>
    <x v="0"/>
    <n v="8"/>
    <s v="per kgCO2e"/>
    <n v="8.0000000000000002E-3"/>
    <n v="8.0000000000000002E-3"/>
    <s v=""/>
    <x v="0"/>
    <s v=""/>
    <s v=""/>
    <x v="2"/>
    <x v="2"/>
    <n v="1E-3"/>
    <n v="0"/>
    <x v="13"/>
    <x v="3"/>
    <s v="Expenditure Categories"/>
    <s v="tCO2e/expenditure"/>
    <m/>
  </r>
  <r>
    <s v="War - Group: Purchased Goods &amp; Services - Precalculated Emissions (kgCO2e) - Catering - Beef, PE Tray with PE Film - WRAP - Emissions Per Stage HESTIA (kg)  "/>
    <x v="0"/>
    <x v="0"/>
    <n v="37883"/>
    <s v="per kgCO2e"/>
    <n v="37.883000000000003"/>
    <n v="37.883000000000003"/>
    <s v=""/>
    <x v="0"/>
    <s v=""/>
    <s v=""/>
    <x v="2"/>
    <x v="2"/>
    <n v="1E-3"/>
    <n v="0"/>
    <x v="13"/>
    <x v="3"/>
    <s v="Expenditure Categories"/>
    <s v="tCO2e/expenditure"/>
    <m/>
  </r>
  <r>
    <s v="War - Group: Purchased Goods &amp; Services - Precalculated Emissions (kgCO2e) - Catering - Beer, regular (4-5° alcohol) - WRAP - Emissions Per Stage - Refined (kg)  "/>
    <x v="0"/>
    <x v="0"/>
    <n v="252"/>
    <s v="per kgCO2e"/>
    <n v="0.252"/>
    <n v="0.252"/>
    <s v=""/>
    <x v="0"/>
    <s v=""/>
    <s v=""/>
    <x v="2"/>
    <x v="2"/>
    <n v="1E-3"/>
    <n v="0"/>
    <x v="13"/>
    <x v="3"/>
    <s v="Expenditure Categories"/>
    <s v="tCO2e/expenditure"/>
    <m/>
  </r>
  <r>
    <s v="War - Group: Purchased Goods &amp; Services - Precalculated Emissions (kgCO2e) - Catering - Biscuits - WRAP - Emissions Per Stage HESTIA (kg)  "/>
    <x v="0"/>
    <x v="0"/>
    <n v="39"/>
    <s v="per kgCO2e"/>
    <n v="3.9E-2"/>
    <n v="3.9E-2"/>
    <s v=""/>
    <x v="0"/>
    <s v=""/>
    <s v=""/>
    <x v="2"/>
    <x v="2"/>
    <n v="1E-3"/>
    <n v="0"/>
    <x v="13"/>
    <x v="3"/>
    <s v="Expenditure Categories"/>
    <s v="tCO2e/expenditure"/>
    <m/>
  </r>
  <r>
    <s v="War - Group: Purchased Goods &amp; Services - Precalculated Emissions (kgCO2e) - Catering - Bread, LDPE Bag - WRAP - Emissions Per Stage - Refined (kg)  "/>
    <x v="0"/>
    <x v="0"/>
    <n v="86"/>
    <s v="per kgCO2e"/>
    <n v="8.5999999999999993E-2"/>
    <n v="8.5999999999999993E-2"/>
    <s v=""/>
    <x v="0"/>
    <s v=""/>
    <s v=""/>
    <x v="2"/>
    <x v="2"/>
    <n v="1E-3"/>
    <n v="0"/>
    <x v="13"/>
    <x v="3"/>
    <s v="Expenditure Categories"/>
    <s v="tCO2e/expenditure"/>
    <m/>
  </r>
  <r>
    <s v="War - Group: Purchased Goods &amp; Services - Precalculated Emissions (kgCO2e) - Catering - Breakfast Cereals - WRAP - Emissions Per Stage HESTIA (kg)  "/>
    <x v="0"/>
    <x v="0"/>
    <n v="21"/>
    <s v="per kgCO2e"/>
    <n v="2.1000000000000001E-2"/>
    <n v="2.1000000000000001E-2"/>
    <s v=""/>
    <x v="0"/>
    <s v=""/>
    <s v=""/>
    <x v="2"/>
    <x v="2"/>
    <n v="1E-3"/>
    <n v="0"/>
    <x v="13"/>
    <x v="3"/>
    <s v="Expenditure Categories"/>
    <s v="tCO2e/expenditure"/>
    <m/>
  </r>
  <r>
    <s v="War - Group: Purchased Goods &amp; Services - Precalculated Emissions (kgCO2e) - Catering - Buns - WRAP - Emissions Per Stage HESTIA (kg)  "/>
    <x v="0"/>
    <x v="0"/>
    <n v="-44"/>
    <s v="per kgCO2e"/>
    <n v="-4.3999999999999997E-2"/>
    <n v="-4.3999999999999997E-2"/>
    <s v=""/>
    <x v="0"/>
    <s v=""/>
    <s v=""/>
    <x v="2"/>
    <x v="2"/>
    <n v="1E-3"/>
    <n v="0"/>
    <x v="13"/>
    <x v="3"/>
    <s v="Expenditure Categories"/>
    <s v="tCO2e/expenditure"/>
    <m/>
  </r>
  <r>
    <s v="War - Group: Purchased Goods &amp; Services - Precalculated Emissions (kgCO2e) - Catering - Cakes, tarts, and pastries - WRAP - Emissions Per Stage HESTIA (kg)  "/>
    <x v="0"/>
    <x v="0"/>
    <n v="1648"/>
    <s v="per kgCO2e"/>
    <n v="1.6479999999999999"/>
    <n v="1.6479999999999999"/>
    <s v=""/>
    <x v="0"/>
    <s v=""/>
    <s v=""/>
    <x v="2"/>
    <x v="2"/>
    <n v="1E-3"/>
    <n v="0"/>
    <x v="13"/>
    <x v="3"/>
    <s v="Expenditure Categories"/>
    <s v="tCO2e/expenditure"/>
    <m/>
  </r>
  <r>
    <s v="War - Group: Purchased Goods &amp; Services - Precalculated Emissions (kgCO2e) - Catering - Cheddar cheese, from cow's milk - WRAP - Emissions Per Stage - Refined (kg)  "/>
    <x v="0"/>
    <x v="0"/>
    <n v="12993"/>
    <s v="per kgCO2e"/>
    <n v="12.993"/>
    <n v="12.993"/>
    <s v=""/>
    <x v="0"/>
    <s v=""/>
    <s v=""/>
    <x v="2"/>
    <x v="2"/>
    <n v="1E-3"/>
    <n v="0"/>
    <x v="13"/>
    <x v="3"/>
    <s v="Expenditure Categories"/>
    <s v="tCO2e/expenditure"/>
    <m/>
  </r>
  <r>
    <s v="War - Group: Purchased Goods &amp; Services - Precalculated Emissions (kgCO2e) - Catering - Cheese Breads - WRAP - Emissions Per Stage HESTIA (kg)  "/>
    <x v="0"/>
    <x v="0"/>
    <n v="2430"/>
    <s v="per kgCO2e"/>
    <n v="2.4300000000000002"/>
    <n v="2.4300000000000002"/>
    <s v=""/>
    <x v="0"/>
    <s v=""/>
    <s v=""/>
    <x v="2"/>
    <x v="2"/>
    <n v="1E-3"/>
    <n v="0"/>
    <x v="13"/>
    <x v="3"/>
    <s v="Expenditure Categories"/>
    <s v="tCO2e/expenditure"/>
    <m/>
  </r>
  <r>
    <s v="War - Group: Purchased Goods &amp; Services - Precalculated Emissions (kgCO2e) - Catering - Cheese, from goat's milk - WRAP - Emissions Per Stage - Refined (kg)  "/>
    <x v="0"/>
    <x v="0"/>
    <n v="20"/>
    <s v="per kgCO2e"/>
    <n v="0.02"/>
    <n v="0.02"/>
    <s v=""/>
    <x v="0"/>
    <s v=""/>
    <s v=""/>
    <x v="2"/>
    <x v="2"/>
    <n v="1E-3"/>
    <n v="0"/>
    <x v="13"/>
    <x v="3"/>
    <s v="Expenditure Categories"/>
    <s v="tCO2e/expenditure"/>
    <m/>
  </r>
  <r>
    <s v="War - Group: Purchased Goods &amp; Services - Precalculated Emissions (kgCO2e) - Catering - Chicken, PE Tray with PE Film - WRAP - Emissions Per Stage - Refined (kg)  "/>
    <x v="0"/>
    <x v="0"/>
    <n v="15623"/>
    <s v="per kgCO2e"/>
    <n v="15.622999999999999"/>
    <n v="15.622999999999999"/>
    <s v=""/>
    <x v="0"/>
    <s v=""/>
    <s v=""/>
    <x v="2"/>
    <x v="2"/>
    <n v="1E-3"/>
    <n v="0"/>
    <x v="13"/>
    <x v="3"/>
    <s v="Expenditure Categories"/>
    <s v="tCO2e/expenditure"/>
    <m/>
  </r>
  <r>
    <s v="War - Group: Purchased Goods &amp; Services - Precalculated Emissions (kgCO2e) - Catering - Chocolate - WRAP - Emissions Per Stage HESTIA (kg)  "/>
    <x v="0"/>
    <x v="0"/>
    <n v="107"/>
    <s v="per kgCO2e"/>
    <n v="0.107"/>
    <n v="0.107"/>
    <s v=""/>
    <x v="0"/>
    <s v=""/>
    <s v=""/>
    <x v="2"/>
    <x v="2"/>
    <n v="1E-3"/>
    <n v="0"/>
    <x v="13"/>
    <x v="3"/>
    <s v="Expenditure Categories"/>
    <s v="tCO2e/expenditure"/>
    <m/>
  </r>
  <r>
    <s v="War - Group: Purchased Goods &amp; Services - Precalculated Emissions (kgCO2e) - Catering - Chocolate Biscuits - WRAP - Emissions Per Stage HESTIA (kg)  "/>
    <x v="0"/>
    <x v="0"/>
    <n v="24"/>
    <s v="per kgCO2e"/>
    <n v="2.4E-2"/>
    <n v="2.4E-2"/>
    <s v=""/>
    <x v="0"/>
    <s v=""/>
    <s v=""/>
    <x v="2"/>
    <x v="2"/>
    <n v="1E-3"/>
    <n v="0"/>
    <x v="13"/>
    <x v="3"/>
    <s v="Expenditure Categories"/>
    <s v="tCO2e/expenditure"/>
    <m/>
  </r>
  <r>
    <s v="War - Group: Purchased Goods &amp; Services - Precalculated Emissions (kgCO2e) - Catering - Coated Poultry - WRAP - Emissions Per Stage HESTIA (kg)  "/>
    <x v="0"/>
    <x v="0"/>
    <n v="338"/>
    <s v="per kgCO2e"/>
    <n v="0.33800000000000002"/>
    <n v="0.33800000000000002"/>
    <s v=""/>
    <x v="0"/>
    <s v=""/>
    <s v=""/>
    <x v="2"/>
    <x v="2"/>
    <n v="1E-3"/>
    <n v="0"/>
    <x v="13"/>
    <x v="3"/>
    <s v="Expenditure Categories"/>
    <s v="tCO2e/expenditure"/>
    <m/>
  </r>
  <r>
    <s v="War - Group: Purchased Goods &amp; Services - Precalculated Emissions (kgCO2e) - Catering - Coffee, powder, instant - WRAP - Emissions Per Stage - Refined (kg)  "/>
    <x v="0"/>
    <x v="0"/>
    <n v="342"/>
    <s v="per kgCO2e"/>
    <n v="0.34200000000000003"/>
    <n v="0.34200000000000003"/>
    <s v=""/>
    <x v="0"/>
    <s v=""/>
    <s v=""/>
    <x v="2"/>
    <x v="2"/>
    <n v="1E-3"/>
    <n v="0"/>
    <x v="13"/>
    <x v="3"/>
    <s v="Expenditure Categories"/>
    <s v="tCO2e/expenditure"/>
    <m/>
  </r>
  <r>
    <s v="War - Group: Purchased Goods &amp; Services - Precalculated Emissions (kgCO2e) - Catering - Cream, PP Tub with LDPE Lid - WRAP - Emissions Per Stage - Refined (kg)  "/>
    <x v="0"/>
    <x v="0"/>
    <n v="924"/>
    <s v="per kgCO2e"/>
    <n v="0.92400000000000004"/>
    <n v="0.92400000000000004"/>
    <s v=""/>
    <x v="0"/>
    <s v=""/>
    <s v=""/>
    <x v="2"/>
    <x v="2"/>
    <n v="1E-3"/>
    <n v="0"/>
    <x v="13"/>
    <x v="3"/>
    <s v="Expenditure Categories"/>
    <s v="tCO2e/expenditure"/>
    <m/>
  </r>
  <r>
    <s v="War - Group: Purchased Goods &amp; Services - Precalculated Emissions (kgCO2e) - Catering - Doughnuts - WRAP - Emissions Per Stage HESTIA (kg)  "/>
    <x v="0"/>
    <x v="0"/>
    <n v="11"/>
    <s v="per kgCO2e"/>
    <n v="1.0999999999999999E-2"/>
    <n v="1.0999999999999999E-2"/>
    <s v=""/>
    <x v="0"/>
    <s v=""/>
    <s v=""/>
    <x v="2"/>
    <x v="2"/>
    <n v="1E-3"/>
    <n v="0"/>
    <x v="13"/>
    <x v="3"/>
    <s v="Expenditure Categories"/>
    <s v="tCO2e/expenditure"/>
    <m/>
  </r>
  <r>
    <s v="War - Group: Purchased Goods &amp; Services - Precalculated Emissions (kgCO2e) - Catering - ENE_All Purpose Flour  "/>
    <x v="0"/>
    <x v="0"/>
    <n v="32"/>
    <s v="per kgCO2e"/>
    <n v="3.2000000000000001E-2"/>
    <n v="3.2000000000000001E-2"/>
    <s v=""/>
    <x v="0"/>
    <s v=""/>
    <s v=""/>
    <x v="2"/>
    <x v="2"/>
    <n v="1E-3"/>
    <n v="0"/>
    <x v="13"/>
    <x v="3"/>
    <s v="Expenditure Categories"/>
    <s v="tCO2e/expenditure"/>
    <m/>
  </r>
  <r>
    <s v="War - Group: Purchased Goods &amp; Services - Precalculated Emissions (kgCO2e) - Catering - ENE_Beans, green  "/>
    <x v="0"/>
    <x v="0"/>
    <n v="13"/>
    <s v="per kgCO2e"/>
    <n v="1.2999999999999999E-2"/>
    <n v="1.2999999999999999E-2"/>
    <s v=""/>
    <x v="0"/>
    <s v=""/>
    <s v=""/>
    <x v="2"/>
    <x v="2"/>
    <n v="1E-3"/>
    <n v="0"/>
    <x v="13"/>
    <x v="3"/>
    <s v="Expenditure Categories"/>
    <s v="tCO2e/expenditure"/>
    <m/>
  </r>
  <r>
    <s v="War - Group: Purchased Goods &amp; Services - Precalculated Emissions (kgCO2e) - Catering - ENE_Beans/Pulses, Beans, Chickpeas, Dry  "/>
    <x v="0"/>
    <x v="0"/>
    <n v="272"/>
    <s v="per kgCO2e"/>
    <n v="0.27200000000000002"/>
    <n v="0.27200000000000002"/>
    <s v=""/>
    <x v="0"/>
    <s v=""/>
    <s v=""/>
    <x v="2"/>
    <x v="2"/>
    <n v="1E-3"/>
    <n v="0"/>
    <x v="13"/>
    <x v="3"/>
    <s v="Expenditure Categories"/>
    <s v="tCO2e/expenditure"/>
    <m/>
  </r>
  <r>
    <s v="War - Group: Purchased Goods &amp; Services - Precalculated Emissions (kgCO2e) - Catering - ENE_Broccoli  "/>
    <x v="0"/>
    <x v="0"/>
    <n v="15"/>
    <s v="per kgCO2e"/>
    <n v="1.4999999999999999E-2"/>
    <n v="1.4999999999999999E-2"/>
    <s v=""/>
    <x v="0"/>
    <s v=""/>
    <s v=""/>
    <x v="2"/>
    <x v="2"/>
    <n v="1E-3"/>
    <n v="0"/>
    <x v="13"/>
    <x v="3"/>
    <s v="Expenditure Categories"/>
    <s v="tCO2e/expenditure"/>
    <m/>
  </r>
  <r>
    <s v="War - Group: Purchased Goods &amp; Services - Precalculated Emissions (kgCO2e) - Catering - ENE_Carrots  "/>
    <x v="0"/>
    <x v="0"/>
    <n v="1"/>
    <s v="per kgCO2e"/>
    <n v="1E-3"/>
    <n v="1E-3"/>
    <s v=""/>
    <x v="0"/>
    <s v=""/>
    <s v=""/>
    <x v="2"/>
    <x v="2"/>
    <n v="1E-3"/>
    <n v="0"/>
    <x v="13"/>
    <x v="3"/>
    <s v="Expenditure Categories"/>
    <s v="tCO2e/expenditure"/>
    <m/>
  </r>
  <r>
    <s v="War - Group: Purchased Goods &amp; Services - Precalculated Emissions (kgCO2e) - Catering - ENE_Cocoa Powder  "/>
    <x v="0"/>
    <x v="0"/>
    <n v="1"/>
    <s v="per kgCO2e"/>
    <n v="1E-3"/>
    <n v="1E-3"/>
    <s v=""/>
    <x v="0"/>
    <s v=""/>
    <s v=""/>
    <x v="2"/>
    <x v="2"/>
    <n v="1E-3"/>
    <n v="0"/>
    <x v="13"/>
    <x v="3"/>
    <s v="Expenditure Categories"/>
    <s v="tCO2e/expenditure"/>
    <m/>
  </r>
  <r>
    <s v="War - Group: Purchased Goods &amp; Services - Precalculated Emissions (kgCO2e) - Catering - ENE_Fried Potatoes (e.g. Hash browns)  "/>
    <x v="0"/>
    <x v="0"/>
    <n v="1131"/>
    <s v="per kgCO2e"/>
    <n v="1.131"/>
    <n v="1.131"/>
    <s v=""/>
    <x v="0"/>
    <s v=""/>
    <s v=""/>
    <x v="2"/>
    <x v="2"/>
    <n v="1E-3"/>
    <n v="0"/>
    <x v="13"/>
    <x v="3"/>
    <s v="Expenditure Categories"/>
    <s v="tCO2e/expenditure"/>
    <m/>
  </r>
  <r>
    <s v="War - Group: Purchased Goods &amp; Services - Precalculated Emissions (kgCO2e) - Catering - ENE_Fruits/Berries, Blueberries  "/>
    <x v="0"/>
    <x v="0"/>
    <n v="3"/>
    <s v="per kgCO2e"/>
    <n v="3.0000000000000001E-3"/>
    <n v="3.0000000000000001E-3"/>
    <s v=""/>
    <x v="0"/>
    <s v=""/>
    <s v=""/>
    <x v="2"/>
    <x v="2"/>
    <n v="1E-3"/>
    <n v="0"/>
    <x v="13"/>
    <x v="3"/>
    <s v="Expenditure Categories"/>
    <s v="tCO2e/expenditure"/>
    <m/>
  </r>
  <r>
    <s v="War - Group: Purchased Goods &amp; Services - Precalculated Emissions (kgCO2e) - Catering - ENE_Fruits/Berries, Grapes  "/>
    <x v="0"/>
    <x v="0"/>
    <n v="2"/>
    <s v="per kgCO2e"/>
    <n v="2E-3"/>
    <n v="2E-3"/>
    <s v=""/>
    <x v="0"/>
    <s v=""/>
    <s v=""/>
    <x v="2"/>
    <x v="2"/>
    <n v="1E-3"/>
    <n v="0"/>
    <x v="13"/>
    <x v="3"/>
    <s v="Expenditure Categories"/>
    <s v="tCO2e/expenditure"/>
    <m/>
  </r>
  <r>
    <s v="War - Group: Purchased Goods &amp; Services - Precalculated Emissions (kgCO2e) - Catering - ENE_Fruits/Berries, Mangos  "/>
    <x v="0"/>
    <x v="0"/>
    <n v="2"/>
    <s v="per kgCO2e"/>
    <n v="2E-3"/>
    <n v="2E-3"/>
    <s v=""/>
    <x v="0"/>
    <s v=""/>
    <s v=""/>
    <x v="2"/>
    <x v="2"/>
    <n v="1E-3"/>
    <n v="0"/>
    <x v="13"/>
    <x v="3"/>
    <s v="Expenditure Categories"/>
    <s v="tCO2e/expenditure"/>
    <m/>
  </r>
  <r>
    <s v="War - Group: Purchased Goods &amp; Services - Precalculated Emissions (kgCO2e) - Catering - ENE_Grains, Oats  "/>
    <x v="0"/>
    <x v="0"/>
    <n v="3"/>
    <s v="per kgCO2e"/>
    <n v="3.0000000000000001E-3"/>
    <n v="3.0000000000000001E-3"/>
    <s v=""/>
    <x v="0"/>
    <s v=""/>
    <s v=""/>
    <x v="2"/>
    <x v="2"/>
    <n v="1E-3"/>
    <n v="0"/>
    <x v="13"/>
    <x v="3"/>
    <s v="Expenditure Categories"/>
    <s v="tCO2e/expenditure"/>
    <m/>
  </r>
  <r>
    <s v="War - Group: Purchased Goods &amp; Services - Precalculated Emissions (kgCO2e) - Catering - ENE_Herbs  "/>
    <x v="0"/>
    <x v="0"/>
    <n v="24"/>
    <s v="per kgCO2e"/>
    <n v="2.4E-2"/>
    <n v="2.4E-2"/>
    <s v=""/>
    <x v="0"/>
    <s v=""/>
    <s v=""/>
    <x v="2"/>
    <x v="2"/>
    <n v="1E-3"/>
    <n v="0"/>
    <x v="13"/>
    <x v="3"/>
    <s v="Expenditure Categories"/>
    <s v="tCO2e/expenditure"/>
    <m/>
  </r>
  <r>
    <s v="War - Group: Purchased Goods &amp; Services - Precalculated Emissions (kgCO2e) - Catering - ENE_Onion  "/>
    <x v="0"/>
    <x v="0"/>
    <n v="9"/>
    <s v="per kgCO2e"/>
    <n v="8.9999999999999993E-3"/>
    <n v="8.9999999999999993E-3"/>
    <s v=""/>
    <x v="0"/>
    <s v=""/>
    <s v=""/>
    <x v="2"/>
    <x v="2"/>
    <n v="1E-3"/>
    <n v="0"/>
    <x v="13"/>
    <x v="3"/>
    <s v="Expenditure Categories"/>
    <s v="tCO2e/expenditure"/>
    <m/>
  </r>
  <r>
    <s v="War - Group: Purchased Goods &amp; Services - Precalculated Emissions (kgCO2e) - Catering - ENE_Parsley  "/>
    <x v="0"/>
    <x v="0"/>
    <n v="1"/>
    <s v="per kgCO2e"/>
    <n v="1E-3"/>
    <n v="1E-3"/>
    <s v=""/>
    <x v="0"/>
    <s v=""/>
    <s v=""/>
    <x v="2"/>
    <x v="2"/>
    <n v="1E-3"/>
    <n v="0"/>
    <x v="13"/>
    <x v="3"/>
    <s v="Expenditure Categories"/>
    <s v="tCO2e/expenditure"/>
    <m/>
  </r>
  <r>
    <s v="War - Group: Purchased Goods &amp; Services - Precalculated Emissions (kgCO2e) - Catering - ENE_Peanut  "/>
    <x v="0"/>
    <x v="0"/>
    <n v="2"/>
    <s v="per kgCO2e"/>
    <n v="2E-3"/>
    <n v="2E-3"/>
    <s v=""/>
    <x v="0"/>
    <s v=""/>
    <s v=""/>
    <x v="2"/>
    <x v="2"/>
    <n v="1E-3"/>
    <n v="0"/>
    <x v="13"/>
    <x v="3"/>
    <s v="Expenditure Categories"/>
    <s v="tCO2e/expenditure"/>
    <m/>
  </r>
  <r>
    <s v="War - Group: Purchased Goods &amp; Services - Precalculated Emissions (kgCO2e) - Catering - ENE_Peas  "/>
    <x v="0"/>
    <x v="0"/>
    <n v="0"/>
    <s v="per kgCO2e"/>
    <n v="0"/>
    <n v="0"/>
    <s v=""/>
    <x v="0"/>
    <s v=""/>
    <s v=""/>
    <x v="2"/>
    <x v="2"/>
    <n v="1E-3"/>
    <n v="0"/>
    <x v="13"/>
    <x v="3"/>
    <s v="Expenditure Categories"/>
    <s v="tCO2e/expenditure"/>
    <m/>
  </r>
  <r>
    <s v="War - Group: Purchased Goods &amp; Services - Precalculated Emissions (kgCO2e) - Catering - ENE_Pepper  "/>
    <x v="0"/>
    <x v="0"/>
    <n v="0"/>
    <s v="per kgCO2e"/>
    <n v="0"/>
    <n v="0"/>
    <s v=""/>
    <x v="0"/>
    <s v=""/>
    <s v=""/>
    <x v="2"/>
    <x v="2"/>
    <n v="1E-3"/>
    <n v="0"/>
    <x v="13"/>
    <x v="3"/>
    <s v="Expenditure Categories"/>
    <s v="tCO2e/expenditure"/>
    <m/>
  </r>
  <r>
    <s v="War - Group: Purchased Goods &amp; Services - Precalculated Emissions (kgCO2e) - Catering - ENE_Sugar  "/>
    <x v="0"/>
    <x v="0"/>
    <n v="0"/>
    <s v="per kgCO2e"/>
    <n v="0"/>
    <n v="0"/>
    <s v=""/>
    <x v="0"/>
    <s v=""/>
    <s v=""/>
    <x v="2"/>
    <x v="2"/>
    <n v="1E-3"/>
    <n v="0"/>
    <x v="13"/>
    <x v="3"/>
    <s v="Expenditure Categories"/>
    <s v="tCO2e/expenditure"/>
    <m/>
  </r>
  <r>
    <s v="War - Group: Purchased Goods &amp; Services - Precalculated Emissions (kgCO2e) - Catering - ENE_Tomato Ketchup  "/>
    <x v="0"/>
    <x v="0"/>
    <n v="10401"/>
    <s v="per kgCO2e"/>
    <n v="10.401"/>
    <n v="10.401"/>
    <s v=""/>
    <x v="0"/>
    <s v=""/>
    <s v=""/>
    <x v="2"/>
    <x v="2"/>
    <n v="1E-3"/>
    <n v="0"/>
    <x v="13"/>
    <x v="3"/>
    <s v="Expenditure Categories"/>
    <s v="tCO2e/expenditure"/>
    <m/>
  </r>
  <r>
    <s v="War - Group: Purchased Goods &amp; Services - Precalculated Emissions (kgCO2e) - Catering - ENE_Zucchini fresh (22)  "/>
    <x v="0"/>
    <x v="0"/>
    <n v="3"/>
    <s v="per kgCO2e"/>
    <n v="3.0000000000000001E-3"/>
    <n v="3.0000000000000001E-3"/>
    <s v=""/>
    <x v="0"/>
    <s v=""/>
    <s v=""/>
    <x v="2"/>
    <x v="2"/>
    <n v="1E-3"/>
    <n v="0"/>
    <x v="13"/>
    <x v="3"/>
    <s v="Expenditure Categories"/>
    <s v="tCO2e/expenditure"/>
    <m/>
  </r>
  <r>
    <s v="War - Group: Purchased Goods &amp; Services - Precalculated Emissions (kgCO2e) - Catering - Fish (farmed) - WRAP - Emissions Per Stage - Refined (kg)  "/>
    <x v="0"/>
    <x v="0"/>
    <n v="6029"/>
    <s v="per kgCO2e"/>
    <n v="6.0289999999999999"/>
    <n v="6.0289999999999999"/>
    <s v=""/>
    <x v="0"/>
    <s v=""/>
    <s v=""/>
    <x v="2"/>
    <x v="2"/>
    <n v="1E-3"/>
    <n v="0"/>
    <x v="13"/>
    <x v="3"/>
    <s v="Expenditure Categories"/>
    <s v="tCO2e/expenditure"/>
    <m/>
  </r>
  <r>
    <s v="War - Group: Purchased Goods &amp; Services - Precalculated Emissions (kgCO2e) - Catering - Glass - Primary material production (tonnes) (2023)  "/>
    <x v="0"/>
    <x v="0"/>
    <n v="95"/>
    <s v="per kgCO2e"/>
    <n v="9.5000000000000001E-2"/>
    <n v="9.5000000000000001E-2"/>
    <s v=""/>
    <x v="0"/>
    <s v=""/>
    <s v=""/>
    <x v="2"/>
    <x v="2"/>
    <n v="1E-3"/>
    <n v="0"/>
    <x v="13"/>
    <x v="3"/>
    <s v="Expenditure Categories"/>
    <s v="tCO2e/expenditure"/>
    <m/>
  </r>
  <r>
    <s v="War - Group: Purchased Goods &amp; Services - Precalculated Emissions (kgCO2e) - Catering - Glass, refractory, clay, other porcelain and ceramic, stone and abrasive products (EEIO) (£) (2023)  "/>
    <x v="0"/>
    <x v="0"/>
    <n v="317"/>
    <s v="per kgCO2e"/>
    <n v="0.317"/>
    <n v="0.317"/>
    <s v=""/>
    <x v="0"/>
    <s v=""/>
    <s v=""/>
    <x v="2"/>
    <x v="2"/>
    <n v="1E-3"/>
    <n v="0"/>
    <x v="13"/>
    <x v="3"/>
    <s v="Expenditure Categories"/>
    <s v="tCO2e/expenditure"/>
    <m/>
  </r>
  <r>
    <s v="War - Group: Purchased Goods &amp; Services - Precalculated Emissions (kgCO2e) - Catering - Ice Cream, PP Tub with LDPE Lid - WRAP - Emissions Per Stage - Refined (kg)  "/>
    <x v="0"/>
    <x v="0"/>
    <n v="4587"/>
    <s v="per kgCO2e"/>
    <n v="4.5869999999999997"/>
    <n v="4.5869999999999997"/>
    <s v=""/>
    <x v="0"/>
    <s v=""/>
    <s v=""/>
    <x v="2"/>
    <x v="2"/>
    <n v="1E-3"/>
    <n v="0"/>
    <x v="13"/>
    <x v="3"/>
    <s v="Expenditure Categories"/>
    <s v="tCO2e/expenditure"/>
    <m/>
  </r>
  <r>
    <s v="War - Group: Purchased Goods &amp; Services - Precalculated Emissions (kgCO2e) - Catering - Machinery and equipment n.e.c. (EEIO) (£) (2023)  "/>
    <x v="0"/>
    <x v="0"/>
    <n v="1915"/>
    <s v="per kgCO2e"/>
    <n v="1.915"/>
    <n v="1.915"/>
    <s v=""/>
    <x v="0"/>
    <s v=""/>
    <s v=""/>
    <x v="2"/>
    <x v="2"/>
    <n v="1E-3"/>
    <n v="0"/>
    <x v="13"/>
    <x v="3"/>
    <s v="Expenditure Categories"/>
    <s v="tCO2e/expenditure"/>
    <m/>
  </r>
  <r>
    <s v="War - Group: Purchased Goods &amp; Services - Precalculated Emissions (kgCO2e) - Catering - Meat Alternatives - WRAP - Emissions Per Stage HESTIA (kg)  "/>
    <x v="0"/>
    <x v="0"/>
    <n v="3"/>
    <s v="per kgCO2e"/>
    <n v="3.0000000000000001E-3"/>
    <n v="3.0000000000000001E-3"/>
    <s v=""/>
    <x v="0"/>
    <s v=""/>
    <s v=""/>
    <x v="2"/>
    <x v="2"/>
    <n v="1E-3"/>
    <n v="0"/>
    <x v="13"/>
    <x v="3"/>
    <s v="Expenditure Categories"/>
    <s v="tCO2e/expenditure"/>
    <m/>
  </r>
  <r>
    <s v="War - Group: Purchased Goods &amp; Services - Precalculated Emissions (kgCO2e) - Catering - Milk Chocolate, PP Wrapping - WRAP - Emissions Per Stage - Refined (kg)  "/>
    <x v="0"/>
    <x v="0"/>
    <n v="417"/>
    <s v="per kgCO2e"/>
    <n v="0.41699999999999998"/>
    <n v="0.41699999999999998"/>
    <s v=""/>
    <x v="0"/>
    <s v=""/>
    <s v=""/>
    <x v="2"/>
    <x v="2"/>
    <n v="1E-3"/>
    <n v="0"/>
    <x v="13"/>
    <x v="3"/>
    <s v="Expenditure Categories"/>
    <s v="tCO2e/expenditure"/>
    <m/>
  </r>
  <r>
    <s v="War - Group: Purchased Goods &amp; Services - Precalculated Emissions (kgCO2e) - Catering - Milk, PET Bottle with PP Lid - WRAP - Emissions Per Stage - Refined (kg)  "/>
    <x v="0"/>
    <x v="0"/>
    <n v="19130"/>
    <s v="per kgCO2e"/>
    <n v="19.13"/>
    <n v="19.13"/>
    <s v=""/>
    <x v="0"/>
    <s v=""/>
    <s v=""/>
    <x v="2"/>
    <x v="2"/>
    <n v="1E-3"/>
    <n v="0"/>
    <x v="13"/>
    <x v="3"/>
    <s v="Expenditure Categories"/>
    <s v="tCO2e/expenditure"/>
    <m/>
  </r>
  <r>
    <s v="War - Group: Purchased Goods &amp; Services - Precalculated Emissions (kgCO2e) - Catering - Mozzarella cheese, from cow's milk - WRAP - Emissions Per Stage - Refined (kg)  "/>
    <x v="0"/>
    <x v="0"/>
    <n v="12"/>
    <s v="per kgCO2e"/>
    <n v="1.2E-2"/>
    <n v="1.2E-2"/>
    <s v=""/>
    <x v="0"/>
    <s v=""/>
    <s v=""/>
    <x v="2"/>
    <x v="2"/>
    <n v="1E-3"/>
    <n v="0"/>
    <x v="13"/>
    <x v="3"/>
    <s v="Expenditure Categories"/>
    <s v="tCO2e/expenditure"/>
    <m/>
  </r>
  <r>
    <s v="War - Group: Purchased Goods &amp; Services - Precalculated Emissions (kgCO2e) - Catering - Muffins - WRAP - Emissions Per Stage HESTIA (kg)  "/>
    <x v="0"/>
    <x v="0"/>
    <n v="484"/>
    <s v="per kgCO2e"/>
    <n v="0.48399999999999999"/>
    <n v="0.48399999999999999"/>
    <s v=""/>
    <x v="0"/>
    <s v=""/>
    <s v=""/>
    <x v="2"/>
    <x v="2"/>
    <n v="1E-3"/>
    <n v="0"/>
    <x v="13"/>
    <x v="3"/>
    <s v="Expenditure Categories"/>
    <s v="tCO2e/expenditure"/>
    <m/>
  </r>
  <r>
    <s v="War - Group: Purchased Goods &amp; Services - Precalculated Emissions (kgCO2e) - Catering - Olive Oil, Glass Bottle with Aluminium Lid - WRAP - Emissions Per Stage - Refined (kg)  "/>
    <x v="0"/>
    <x v="0"/>
    <n v="78"/>
    <s v="per kgCO2e"/>
    <n v="7.8E-2"/>
    <n v="7.8E-2"/>
    <s v=""/>
    <x v="0"/>
    <s v=""/>
    <s v=""/>
    <x v="2"/>
    <x v="2"/>
    <n v="1E-3"/>
    <n v="0"/>
    <x v="13"/>
    <x v="3"/>
    <s v="Expenditure Categories"/>
    <s v="tCO2e/expenditure"/>
    <m/>
  </r>
  <r>
    <s v="War - Group: Purchased Goods &amp; Services - Precalculated Emissions (kgCO2e) - Catering - Orange Juice, PET Bottle with PP Lid - WRAP - Emissions Per Stage - Refined (kg)  "/>
    <x v="0"/>
    <x v="0"/>
    <n v="114"/>
    <s v="per kgCO2e"/>
    <n v="0.114"/>
    <n v="0.114"/>
    <s v=""/>
    <x v="0"/>
    <s v=""/>
    <s v=""/>
    <x v="2"/>
    <x v="2"/>
    <n v="1E-3"/>
    <n v="0"/>
    <x v="13"/>
    <x v="3"/>
    <s v="Expenditure Categories"/>
    <s v="tCO2e/expenditure"/>
    <m/>
  </r>
  <r>
    <s v="War - Group: Purchased Goods &amp; Services - Precalculated Emissions (kgCO2e) - Catering - Other Breads - WRAP - Emissions Per Stage HESTIA (kg)  "/>
    <x v="0"/>
    <x v="0"/>
    <n v="2917"/>
    <s v="per kgCO2e"/>
    <n v="2.9169999999999998"/>
    <n v="2.9169999999999998"/>
    <s v=""/>
    <x v="0"/>
    <s v=""/>
    <s v=""/>
    <x v="2"/>
    <x v="2"/>
    <n v="1E-3"/>
    <n v="0"/>
    <x v="13"/>
    <x v="3"/>
    <s v="Expenditure Categories"/>
    <s v="tCO2e/expenditure"/>
    <m/>
  </r>
  <r>
    <s v="War - Group: Purchased Goods &amp; Services - Precalculated Emissions (kgCO2e) - Catering - Other food products (EEIO) (£) (2023)  "/>
    <x v="0"/>
    <x v="0"/>
    <n v="20347"/>
    <s v="per kgCO2e"/>
    <n v="20.347000000000001"/>
    <n v="20.347000000000001"/>
    <s v=""/>
    <x v="0"/>
    <s v=""/>
    <s v=""/>
    <x v="2"/>
    <x v="2"/>
    <n v="1E-3"/>
    <n v="0"/>
    <x v="13"/>
    <x v="3"/>
    <s v="Expenditure Categories"/>
    <s v="tCO2e/expenditure"/>
    <m/>
  </r>
  <r>
    <s v="War - Group: Purchased Goods &amp; Services - Precalculated Emissions (kgCO2e) - Catering - Other professional, scientific and technical services (EEIO) (£) (2023)  "/>
    <x v="0"/>
    <x v="0"/>
    <n v="51"/>
    <s v="per kgCO2e"/>
    <n v="5.0999999999999997E-2"/>
    <n v="5.0999999999999997E-2"/>
    <s v=""/>
    <x v="0"/>
    <s v=""/>
    <s v=""/>
    <x v="2"/>
    <x v="2"/>
    <n v="1E-3"/>
    <n v="0"/>
    <x v="13"/>
    <x v="3"/>
    <s v="Expenditure Categories"/>
    <s v="tCO2e/expenditure"/>
    <m/>
  </r>
  <r>
    <s v="War - Group: Purchased Goods &amp; Services - Precalculated Emissions (kgCO2e) - Catering - Paper and paper products (EEIO) (£) (2023)  "/>
    <x v="0"/>
    <x v="0"/>
    <n v="1035"/>
    <s v="per kgCO2e"/>
    <n v="1.0349999999999999"/>
    <n v="1.0349999999999999"/>
    <s v=""/>
    <x v="0"/>
    <s v=""/>
    <s v=""/>
    <x v="2"/>
    <x v="2"/>
    <n v="1E-3"/>
    <n v="0"/>
    <x v="13"/>
    <x v="3"/>
    <s v="Expenditure Categories"/>
    <s v="tCO2e/expenditure"/>
    <m/>
  </r>
  <r>
    <s v="War - Group: Purchased Goods &amp; Services - Precalculated Emissions (kgCO2e) - Catering - Pasta - WRAP - Emissions Per Stage HESTIA (kg)  "/>
    <x v="0"/>
    <x v="0"/>
    <n v="2390"/>
    <s v="per kgCO2e"/>
    <n v="2.39"/>
    <n v="2.39"/>
    <s v=""/>
    <x v="0"/>
    <s v=""/>
    <s v=""/>
    <x v="2"/>
    <x v="2"/>
    <n v="1E-3"/>
    <n v="0"/>
    <x v="13"/>
    <x v="3"/>
    <s v="Expenditure Categories"/>
    <s v="tCO2e/expenditure"/>
    <m/>
  </r>
  <r>
    <s v="War - Group: Purchased Goods &amp; Services - Precalculated Emissions (kgCO2e) - Catering - Pastries - WRAP - Emissions Per Stage HESTIA (kg)  "/>
    <x v="0"/>
    <x v="0"/>
    <n v="1328"/>
    <s v="per kgCO2e"/>
    <n v="1.3280000000000001"/>
    <n v="1.3280000000000001"/>
    <s v=""/>
    <x v="0"/>
    <s v=""/>
    <s v=""/>
    <x v="2"/>
    <x v="2"/>
    <n v="1E-3"/>
    <n v="0"/>
    <x v="13"/>
    <x v="3"/>
    <s v="Expenditure Categories"/>
    <s v="tCO2e/expenditure"/>
    <m/>
  </r>
  <r>
    <s v="War - Group: Purchased Goods &amp; Services - Precalculated Emissions (kgCO2e) - Catering - Plastics: average plastics - Primary material production (tonnes) (2023)  "/>
    <x v="0"/>
    <x v="0"/>
    <n v="9462"/>
    <s v="per kgCO2e"/>
    <n v="9.4619999999999997"/>
    <n v="9.4619999999999997"/>
    <s v=""/>
    <x v="0"/>
    <s v=""/>
    <s v=""/>
    <x v="2"/>
    <x v="2"/>
    <n v="1E-3"/>
    <n v="0"/>
    <x v="13"/>
    <x v="3"/>
    <s v="Expenditure Categories"/>
    <s v="tCO2e/expenditure"/>
    <m/>
  </r>
  <r>
    <s v="War - Group: Purchased Goods &amp; Services - Precalculated Emissions (kgCO2e) - Catering - Pork, PE Tray with PE Film - WRAP - Emissions Per Stage - Refined (kg)  "/>
    <x v="0"/>
    <x v="0"/>
    <n v="42831"/>
    <s v="per kgCO2e"/>
    <n v="42.831000000000003"/>
    <n v="42.831000000000003"/>
    <s v=""/>
    <x v="0"/>
    <s v=""/>
    <s v=""/>
    <x v="2"/>
    <x v="2"/>
    <n v="1E-3"/>
    <n v="0"/>
    <x v="13"/>
    <x v="3"/>
    <s v="Expenditure Categories"/>
    <s v="tCO2e/expenditure"/>
    <m/>
  </r>
  <r>
    <s v="War - Group: Purchased Goods &amp; Services - Precalculated Emissions (kgCO2e) - Catering - Potatoes, unpackaged - WRAP - Emissions Per Stage - Refined (kg)  "/>
    <x v="0"/>
    <x v="0"/>
    <n v="3"/>
    <s v="per kgCO2e"/>
    <n v="3.0000000000000001E-3"/>
    <n v="3.0000000000000001E-3"/>
    <s v=""/>
    <x v="0"/>
    <s v=""/>
    <s v=""/>
    <x v="2"/>
    <x v="2"/>
    <n v="1E-3"/>
    <n v="0"/>
    <x v="13"/>
    <x v="3"/>
    <s v="Expenditure Categories"/>
    <s v="tCO2e/expenditure"/>
    <m/>
  </r>
  <r>
    <s v="War - Group: Purchased Goods &amp; Services - Precalculated Emissions (kgCO2e) - Catering - Rapeseed Oil, Glass Bottle with Aluminium Lid - WRAP - Emissions Per Stage - Refined (kg)  "/>
    <x v="0"/>
    <x v="0"/>
    <n v="9922"/>
    <s v="per kgCO2e"/>
    <n v="9.9220000000000006"/>
    <n v="9.9220000000000006"/>
    <s v=""/>
    <x v="0"/>
    <s v=""/>
    <s v=""/>
    <x v="2"/>
    <x v="2"/>
    <n v="1E-3"/>
    <n v="0"/>
    <x v="13"/>
    <x v="3"/>
    <s v="Expenditure Categories"/>
    <s v="tCO2e/expenditure"/>
    <m/>
  </r>
  <r>
    <s v="War - Group: Purchased Goods &amp; Services - Precalculated Emissions (kgCO2e) - Catering - Rice, LDPE Bag - WRAP - Emissions Per Stage - Refined (kg)  "/>
    <x v="0"/>
    <x v="0"/>
    <n v="2465"/>
    <s v="per kgCO2e"/>
    <n v="2.4649999999999999"/>
    <n v="2.4649999999999999"/>
    <s v=""/>
    <x v="0"/>
    <s v=""/>
    <s v=""/>
    <x v="2"/>
    <x v="2"/>
    <n v="1E-3"/>
    <n v="0"/>
    <x v="13"/>
    <x v="3"/>
    <s v="Expenditure Categories"/>
    <s v="tCO2e/expenditure"/>
    <m/>
  </r>
  <r>
    <s v="War - Group: Purchased Goods &amp; Services - Precalculated Emissions (kgCO2e) - Catering - Rubber and plastic products (EEIO) (£) (2023)  "/>
    <x v="0"/>
    <x v="0"/>
    <n v="950"/>
    <s v="per kgCO2e"/>
    <n v="0.95"/>
    <n v="0.95"/>
    <s v=""/>
    <x v="0"/>
    <s v=""/>
    <s v=""/>
    <x v="2"/>
    <x v="2"/>
    <n v="1E-3"/>
    <n v="0"/>
    <x v="13"/>
    <x v="3"/>
    <s v="Expenditure Categories"/>
    <s v="tCO2e/expenditure"/>
    <m/>
  </r>
  <r>
    <s v="War - Group: Purchased Goods &amp; Services - Precalculated Emissions (kgCO2e) - Catering - Soap and detergents, cleaning and polishing preparations, perfumes and toilet preparations (EEIO) (£) (2023)  "/>
    <x v="0"/>
    <x v="0"/>
    <n v="3339"/>
    <s v="per kgCO2e"/>
    <n v="3.339"/>
    <n v="3.339"/>
    <s v=""/>
    <x v="0"/>
    <s v=""/>
    <s v=""/>
    <x v="2"/>
    <x v="2"/>
    <n v="1E-3"/>
    <n v="0"/>
    <x v="13"/>
    <x v="3"/>
    <s v="Expenditure Categories"/>
    <s v="tCO2e/expenditure"/>
    <m/>
  </r>
  <r>
    <s v="War - Group: Purchased Goods &amp; Services - Precalculated Emissions (kgCO2e) - Catering - Soft drink, carbonated, without fruit juice, with sugar - WRAP - Emissions Per Stage - Refined (kg)  "/>
    <x v="0"/>
    <x v="0"/>
    <n v="1162"/>
    <s v="per kgCO2e"/>
    <n v="1.1619999999999999"/>
    <n v="1.1619999999999999"/>
    <s v=""/>
    <x v="0"/>
    <s v=""/>
    <s v=""/>
    <x v="2"/>
    <x v="2"/>
    <n v="1E-3"/>
    <n v="0"/>
    <x v="13"/>
    <x v="3"/>
    <s v="Expenditure Categories"/>
    <s v="tCO2e/expenditure"/>
    <m/>
  </r>
  <r>
    <s v="War - Group: Purchased Goods &amp; Services - Precalculated Emissions (kgCO2e) - Catering - Soft drinks (EEIO) (£) (2023)  "/>
    <x v="0"/>
    <x v="0"/>
    <n v="45"/>
    <s v="per kgCO2e"/>
    <n v="4.4999999999999998E-2"/>
    <n v="4.4999999999999998E-2"/>
    <s v=""/>
    <x v="0"/>
    <s v=""/>
    <s v=""/>
    <x v="2"/>
    <x v="2"/>
    <n v="1E-3"/>
    <n v="0"/>
    <x v="13"/>
    <x v="3"/>
    <s v="Expenditure Categories"/>
    <s v="tCO2e/expenditure"/>
    <m/>
  </r>
  <r>
    <s v="War - Group: Purchased Goods &amp; Services - Precalculated Emissions (kgCO2e) - Catering - Sweet Spreads - WRAP - Emissions Per Stage HESTIA (kg)  "/>
    <x v="0"/>
    <x v="0"/>
    <n v="632"/>
    <s v="per kgCO2e"/>
    <n v="0.63200000000000001"/>
    <n v="0.63200000000000001"/>
    <s v=""/>
    <x v="0"/>
    <s v=""/>
    <s v=""/>
    <x v="2"/>
    <x v="2"/>
    <n v="1E-3"/>
    <n v="0"/>
    <x v="13"/>
    <x v="3"/>
    <s v="Expenditure Categories"/>
    <s v="tCO2e/expenditure"/>
    <m/>
  </r>
  <r>
    <s v="War - Group: Purchased Goods &amp; Services - Precalculated Emissions (kgCO2e) - Catering - Tomatoes, PE Tray with PE Film - WRAP - Emissions Per Stage - Refined (kg)  "/>
    <x v="0"/>
    <x v="0"/>
    <n v="43"/>
    <s v="per kgCO2e"/>
    <n v="4.2999999999999997E-2"/>
    <n v="4.2999999999999997E-2"/>
    <s v=""/>
    <x v="0"/>
    <s v=""/>
    <s v=""/>
    <x v="2"/>
    <x v="2"/>
    <n v="1E-3"/>
    <n v="0"/>
    <x v="13"/>
    <x v="3"/>
    <s v="Expenditure Categories"/>
    <s v="tCO2e/expenditure"/>
    <m/>
  </r>
  <r>
    <s v="War - Group: Purchased Goods &amp; Services - Precalculated Emissions (kgCO2e) - Catering - Vegetarian Sandwiches - WRAP - Emissions Per Stage HESTIA (kg)  "/>
    <x v="0"/>
    <x v="0"/>
    <n v="79"/>
    <s v="per kgCO2e"/>
    <n v="7.9000000000000001E-2"/>
    <n v="7.9000000000000001E-2"/>
    <s v=""/>
    <x v="0"/>
    <s v=""/>
    <s v=""/>
    <x v="2"/>
    <x v="2"/>
    <n v="1E-3"/>
    <n v="0"/>
    <x v="13"/>
    <x v="3"/>
    <s v="Expenditure Categories"/>
    <s v="tCO2e/expenditure"/>
    <m/>
  </r>
  <r>
    <s v="War - Group: Purchased Goods &amp; Services - Precalculated Emissions (kgCO2e) - Catering - Yoghurt, PP Tub with LDPE Lid - WRAP - Emissions Per Stage - Refined (kg)  "/>
    <x v="0"/>
    <x v="0"/>
    <n v="3"/>
    <s v="per kgCO2e"/>
    <n v="3.0000000000000001E-3"/>
    <n v="3.0000000000000001E-3"/>
    <s v=""/>
    <x v="0"/>
    <s v=""/>
    <s v=""/>
    <x v="2"/>
    <x v="2"/>
    <n v="1E-3"/>
    <n v="0"/>
    <x v="13"/>
    <x v="3"/>
    <s v="Expenditure Categories"/>
    <s v="tCO2e/expenditure"/>
    <m/>
  </r>
  <r>
    <s v="War - Group: Purchased Goods &amp; Services - Precalculated Emissions (kgCO2e) - Licensed - Beer, regular (4-5° alcohol) - WRAP - Emissions Per Stage - Refined (kg)  "/>
    <x v="0"/>
    <x v="0"/>
    <n v="168971"/>
    <s v="per kgCO2e"/>
    <n v="168.971"/>
    <n v="168.971"/>
    <s v=""/>
    <x v="0"/>
    <s v=""/>
    <s v=""/>
    <x v="2"/>
    <x v="2"/>
    <n v="1E-3"/>
    <n v="0"/>
    <x v="13"/>
    <x v="3"/>
    <s v="Expenditure Categories"/>
    <s v="tCO2e/expenditure"/>
    <m/>
  </r>
  <r>
    <s v="War - Group: Purchased Goods &amp; Services - Precalculated Emissions (kgCO2e) - Licensed - ENE_Fried Potatoes (e.g. Hash browns)  "/>
    <x v="0"/>
    <x v="0"/>
    <n v="707"/>
    <s v="per kgCO2e"/>
    <n v="0.70699999999999996"/>
    <n v="0.70699999999999996"/>
    <s v=""/>
    <x v="0"/>
    <s v=""/>
    <s v=""/>
    <x v="2"/>
    <x v="2"/>
    <n v="1E-3"/>
    <n v="0"/>
    <x v="13"/>
    <x v="3"/>
    <s v="Expenditure Categories"/>
    <s v="tCO2e/expenditure"/>
    <m/>
  </r>
  <r>
    <s v="War - Group: Purchased Goods &amp; Services - Precalculated Emissions (kgCO2e) - Licensed - ENE_Red Wine  "/>
    <x v="0"/>
    <x v="0"/>
    <n v="271"/>
    <s v="per kgCO2e"/>
    <n v="0.27100000000000002"/>
    <n v="0.27100000000000002"/>
    <s v=""/>
    <x v="0"/>
    <s v=""/>
    <s v=""/>
    <x v="2"/>
    <x v="2"/>
    <n v="1E-3"/>
    <n v="0"/>
    <x v="13"/>
    <x v="3"/>
    <s v="Expenditure Categories"/>
    <s v="tCO2e/expenditure"/>
    <m/>
  </r>
  <r>
    <s v="War - Group: Purchased Goods &amp; Services - Precalculated Emissions (kgCO2e) - Licensed - ENE_Spirits  "/>
    <x v="0"/>
    <x v="0"/>
    <n v="42745"/>
    <s v="per kgCO2e"/>
    <n v="42.744999999999997"/>
    <n v="42.744999999999997"/>
    <s v=""/>
    <x v="0"/>
    <s v=""/>
    <s v=""/>
    <x v="2"/>
    <x v="2"/>
    <n v="1E-3"/>
    <n v="0"/>
    <x v="13"/>
    <x v="3"/>
    <s v="Expenditure Categories"/>
    <s v="tCO2e/expenditure"/>
    <m/>
  </r>
  <r>
    <s v="War - Group: Purchased Goods &amp; Services - Precalculated Emissions (kgCO2e) - Licensed - ENE_White Wine  "/>
    <x v="0"/>
    <x v="0"/>
    <n v="505"/>
    <s v="per kgCO2e"/>
    <n v="0.505"/>
    <n v="0.505"/>
    <s v=""/>
    <x v="0"/>
    <s v=""/>
    <s v=""/>
    <x v="2"/>
    <x v="2"/>
    <n v="1E-3"/>
    <n v="0"/>
    <x v="13"/>
    <x v="3"/>
    <s v="Expenditure Categories"/>
    <s v="tCO2e/expenditure"/>
    <m/>
  </r>
  <r>
    <s v="War - Group: Purchased Goods &amp; Services - Precalculated Emissions (kgCO2e) - Licensed - Milk, PET Bottle with PP Lid - WRAP - Emissions Per Stage - Refined (kg)  "/>
    <x v="0"/>
    <x v="0"/>
    <n v="241"/>
    <s v="per kgCO2e"/>
    <n v="0.24099999999999999"/>
    <n v="0.24099999999999999"/>
    <s v=""/>
    <x v="0"/>
    <s v=""/>
    <s v=""/>
    <x v="2"/>
    <x v="2"/>
    <n v="1E-3"/>
    <n v="0"/>
    <x v="13"/>
    <x v="3"/>
    <s v="Expenditure Categories"/>
    <s v="tCO2e/expenditure"/>
    <m/>
  </r>
  <r>
    <s v="War - Group: Purchased Goods &amp; Services - Precalculated Emissions (kgCO2e) - Licensed - Orange Juice, PET Bottle with PP Lid - WRAP - Emissions Per Stage - Refined (kg)  "/>
    <x v="0"/>
    <x v="0"/>
    <n v="4107"/>
    <s v="per kgCO2e"/>
    <n v="4.1070000000000002"/>
    <n v="4.1070000000000002"/>
    <s v=""/>
    <x v="0"/>
    <s v=""/>
    <s v=""/>
    <x v="2"/>
    <x v="2"/>
    <n v="1E-3"/>
    <n v="0"/>
    <x v="13"/>
    <x v="3"/>
    <s v="Expenditure Categories"/>
    <s v="tCO2e/expenditure"/>
    <m/>
  </r>
  <r>
    <s v="War - Group: Purchased Goods &amp; Services - Precalculated Emissions (kgCO2e) - Licensed - Other food products (EEIO) (£) (2023)  "/>
    <x v="0"/>
    <x v="0"/>
    <n v="1603"/>
    <s v="per kgCO2e"/>
    <n v="1.603"/>
    <n v="1.603"/>
    <s v=""/>
    <x v="0"/>
    <s v=""/>
    <s v=""/>
    <x v="2"/>
    <x v="2"/>
    <n v="1E-3"/>
    <n v="0"/>
    <x v="13"/>
    <x v="3"/>
    <s v="Expenditure Categories"/>
    <s v="tCO2e/expenditure"/>
    <m/>
  </r>
  <r>
    <s v="War - Group: Purchased Goods &amp; Services - Precalculated Emissions (kgCO2e) - Licensed - Soft drink, carbonated, without fruit juice, with sugar - WRAP - Emissions Per Stage - Refined (kg)  "/>
    <x v="0"/>
    <x v="0"/>
    <n v="5145"/>
    <s v="per kgCO2e"/>
    <n v="5.1449999999999996"/>
    <n v="5.1449999999999996"/>
    <s v=""/>
    <x v="0"/>
    <s v=""/>
    <s v=""/>
    <x v="2"/>
    <x v="2"/>
    <n v="1E-3"/>
    <n v="0"/>
    <x v="13"/>
    <x v="3"/>
    <s v="Expenditure Categories"/>
    <s v="tCO2e/expenditure"/>
    <m/>
  </r>
  <r>
    <s v="War - Group: Purchased Goods &amp; Services - Precalculated Emissions (kgCO2e) - Licensed - Soft drinks (EEIO) (£) (2023)  "/>
    <x v="0"/>
    <x v="0"/>
    <n v="13"/>
    <s v="per kgCO2e"/>
    <n v="1.2999999999999999E-2"/>
    <n v="1.2999999999999999E-2"/>
    <s v=""/>
    <x v="0"/>
    <s v=""/>
    <s v=""/>
    <x v="2"/>
    <x v="2"/>
    <n v="1E-3"/>
    <n v="0"/>
    <x v="13"/>
    <x v="3"/>
    <s v="Expenditure Categories"/>
    <s v="tCO2e/expenditure"/>
    <m/>
  </r>
  <r>
    <s v="War - Group: Purchased Goods &amp; Services - Precalculated Emissions (kgCO2e) - Licensed - Sweets - WRAP - Emissions Per Stage HESTIA (kg)  "/>
    <x v="0"/>
    <x v="0"/>
    <n v="2"/>
    <s v="per kgCO2e"/>
    <n v="2E-3"/>
    <n v="2E-3"/>
    <s v=""/>
    <x v="0"/>
    <s v=""/>
    <s v=""/>
    <x v="2"/>
    <x v="2"/>
    <n v="1E-3"/>
    <n v="0"/>
    <x v="13"/>
    <x v="3"/>
    <s v="Expenditure Categories"/>
    <s v="tCO2e/expenditure"/>
    <m/>
  </r>
  <r>
    <s v="War - Group: Purchased Goods &amp; Services - Precalculated Emissions (kgCO2e) - Retail - All Vegetarian Ready Meals - WRAP - Emissions Per Stage HESTIA (kg)  "/>
    <x v="0"/>
    <x v="0"/>
    <n v="123"/>
    <s v="per kgCO2e"/>
    <n v="0.123"/>
    <n v="0.123"/>
    <s v=""/>
    <x v="0"/>
    <s v=""/>
    <s v=""/>
    <x v="2"/>
    <x v="2"/>
    <n v="1E-3"/>
    <n v="0"/>
    <x v="13"/>
    <x v="3"/>
    <s v="Expenditure Categories"/>
    <s v="tCO2e/expenditure"/>
    <m/>
  </r>
  <r>
    <s v="War - Group: Purchased Goods &amp; Services - Precalculated Emissions (kgCO2e) - Retail - Cakes, tarts, and pastries - WRAP - Emissions Per Stage HESTIA (kg)  "/>
    <x v="0"/>
    <x v="0"/>
    <n v="17"/>
    <s v="per kgCO2e"/>
    <n v="1.7000000000000001E-2"/>
    <n v="1.7000000000000001E-2"/>
    <s v=""/>
    <x v="0"/>
    <s v=""/>
    <s v=""/>
    <x v="2"/>
    <x v="2"/>
    <n v="1E-3"/>
    <n v="0"/>
    <x v="13"/>
    <x v="3"/>
    <s v="Expenditure Categories"/>
    <s v="tCO2e/expenditure"/>
    <m/>
  </r>
  <r>
    <s v="War - Group: Purchased Goods &amp; Services - Precalculated Emissions (kgCO2e) - Retail - Combined oil (blended vegetable oils) - WRAP - Emissions Per Stage - Refined (kg)  "/>
    <x v="0"/>
    <x v="0"/>
    <n v="6"/>
    <s v="per kgCO2e"/>
    <n v="6.0000000000000001E-3"/>
    <n v="6.0000000000000001E-3"/>
    <s v=""/>
    <x v="0"/>
    <s v=""/>
    <s v=""/>
    <x v="2"/>
    <x v="2"/>
    <n v="1E-3"/>
    <n v="0"/>
    <x v="13"/>
    <x v="3"/>
    <s v="Expenditure Categories"/>
    <s v="tCO2e/expenditure"/>
    <m/>
  </r>
  <r>
    <s v="War - Group: Purchased Goods &amp; Services - Precalculated Emissions (kgCO2e) - Retail - ENE_Fried Potatoes (e.g. Hash browns)  "/>
    <x v="0"/>
    <x v="0"/>
    <n v="160"/>
    <s v="per kgCO2e"/>
    <n v="0.16"/>
    <n v="0.16"/>
    <s v=""/>
    <x v="0"/>
    <s v=""/>
    <s v=""/>
    <x v="2"/>
    <x v="2"/>
    <n v="1E-3"/>
    <n v="0"/>
    <x v="13"/>
    <x v="3"/>
    <s v="Expenditure Categories"/>
    <s v="tCO2e/expenditure"/>
    <m/>
  </r>
  <r>
    <s v="War - Group: Purchased Goods &amp; Services - Precalculated Emissions (kgCO2e) - Retail - ENE_Peanut  "/>
    <x v="0"/>
    <x v="0"/>
    <n v="5"/>
    <s v="per kgCO2e"/>
    <n v="5.0000000000000001E-3"/>
    <n v="5.0000000000000001E-3"/>
    <s v=""/>
    <x v="0"/>
    <s v=""/>
    <s v=""/>
    <x v="2"/>
    <x v="2"/>
    <n v="1E-3"/>
    <n v="0"/>
    <x v="13"/>
    <x v="3"/>
    <s v="Expenditure Categories"/>
    <s v="tCO2e/expenditure"/>
    <m/>
  </r>
  <r>
    <s v="War - Group: Purchased Goods &amp; Services - Precalculated Emissions (kgCO2e) - Retail - ENE_Zucchini fresh (22)  "/>
    <x v="0"/>
    <x v="0"/>
    <n v="30"/>
    <s v="per kgCO2e"/>
    <n v="0.03"/>
    <n v="0.03"/>
    <s v=""/>
    <x v="0"/>
    <s v=""/>
    <s v=""/>
    <x v="2"/>
    <x v="2"/>
    <n v="1E-3"/>
    <n v="0"/>
    <x v="13"/>
    <x v="3"/>
    <s v="Expenditure Categories"/>
    <s v="tCO2e/expenditure"/>
    <m/>
  </r>
  <r>
    <s v="War - Group: Purchased Goods &amp; Services - Precalculated Emissions (kgCO2e) - Retail - Fish (farmed) - WRAP - Emissions Per Stage - Refined (kg)  "/>
    <x v="0"/>
    <x v="0"/>
    <n v="38"/>
    <s v="per kgCO2e"/>
    <n v="3.7999999999999999E-2"/>
    <n v="3.7999999999999999E-2"/>
    <s v=""/>
    <x v="0"/>
    <s v=""/>
    <s v=""/>
    <x v="2"/>
    <x v="2"/>
    <n v="1E-3"/>
    <n v="0"/>
    <x v="13"/>
    <x v="3"/>
    <s v="Expenditure Categories"/>
    <s v="tCO2e/expenditure"/>
    <m/>
  </r>
  <r>
    <s v="War - Group: Purchased Goods &amp; Services - Precalculated Emissions (kgCO2e) - Retail - Orange Juice, PET Bottle with PP Lid - WRAP - Emissions Per Stage - Refined (kg)  "/>
    <x v="0"/>
    <x v="0"/>
    <n v="327"/>
    <s v="per kgCO2e"/>
    <n v="0.32700000000000001"/>
    <n v="0.32700000000000001"/>
    <s v=""/>
    <x v="0"/>
    <s v=""/>
    <s v=""/>
    <x v="2"/>
    <x v="2"/>
    <n v="1E-3"/>
    <n v="0"/>
    <x v="13"/>
    <x v="3"/>
    <s v="Expenditure Categories"/>
    <s v="tCO2e/expenditure"/>
    <m/>
  </r>
  <r>
    <s v="War - Group: Purchased Goods &amp; Services - Precalculated Emissions (kgCO2e) - Retail - Other food products (EEIO) (£) (2023)  "/>
    <x v="0"/>
    <x v="0"/>
    <n v="791"/>
    <s v="per kgCO2e"/>
    <n v="0.79100000000000004"/>
    <n v="0.79100000000000004"/>
    <s v=""/>
    <x v="0"/>
    <s v=""/>
    <s v=""/>
    <x v="2"/>
    <x v="2"/>
    <n v="1E-3"/>
    <n v="0"/>
    <x v="13"/>
    <x v="3"/>
    <s v="Expenditure Categories"/>
    <s v="tCO2e/expenditure"/>
    <m/>
  </r>
  <r>
    <s v="War - Group: Purchased Goods &amp; Services - Precalculated Emissions (kgCO2e) - Retail - Poultry Sandwiches - WRAP - Emissions Per Stage HESTIA (kg)  "/>
    <x v="0"/>
    <x v="0"/>
    <n v="102"/>
    <s v="per kgCO2e"/>
    <n v="0.10199999999999999"/>
    <n v="0.10199999999999999"/>
    <s v=""/>
    <x v="0"/>
    <s v=""/>
    <s v=""/>
    <x v="2"/>
    <x v="2"/>
    <n v="1E-3"/>
    <n v="0"/>
    <x v="13"/>
    <x v="3"/>
    <s v="Expenditure Categories"/>
    <s v="tCO2e/expenditure"/>
    <m/>
  </r>
  <r>
    <s v="War - Group: Purchased Goods &amp; Services - Precalculated Emissions (kgCO2e) - Retail - Rice, LDPE Bag - WRAP - Emissions Per Stage - Refined (kg)  "/>
    <x v="0"/>
    <x v="0"/>
    <n v="84"/>
    <s v="per kgCO2e"/>
    <n v="8.4000000000000005E-2"/>
    <n v="8.4000000000000005E-2"/>
    <s v=""/>
    <x v="0"/>
    <s v=""/>
    <s v=""/>
    <x v="2"/>
    <x v="2"/>
    <n v="1E-3"/>
    <n v="0"/>
    <x v="13"/>
    <x v="3"/>
    <s v="Expenditure Categories"/>
    <s v="tCO2e/expenditure"/>
    <m/>
  </r>
  <r>
    <s v="War - Group: Purchased Goods &amp; Services - Precalculated Emissions (kgCO2e) - Retail - Soap and detergents, cleaning and polishing preparations, perfumes and toilet preparations (EEIO) (£) (2023)  "/>
    <x v="0"/>
    <x v="0"/>
    <n v="179"/>
    <s v="per kgCO2e"/>
    <n v="0.17899999999999999"/>
    <n v="0.17899999999999999"/>
    <s v=""/>
    <x v="0"/>
    <s v=""/>
    <s v=""/>
    <x v="2"/>
    <x v="2"/>
    <n v="1E-3"/>
    <n v="0"/>
    <x v="13"/>
    <x v="3"/>
    <s v="Expenditure Categories"/>
    <s v="tCO2e/expenditure"/>
    <m/>
  </r>
  <r>
    <s v="War - Group: Purchased Goods &amp; Services - Precalculated Emissions (kgCO2e) - Retail - Soft drink, carbonated, without fruit juice, with sugar - WRAP - Emissions Per Stage - Refined (kg)  "/>
    <x v="0"/>
    <x v="0"/>
    <n v="6"/>
    <s v="per kgCO2e"/>
    <n v="6.0000000000000001E-3"/>
    <n v="6.0000000000000001E-3"/>
    <s v=""/>
    <x v="0"/>
    <s v=""/>
    <s v=""/>
    <x v="2"/>
    <x v="2"/>
    <n v="1E-3"/>
    <n v="0"/>
    <x v="13"/>
    <x v="3"/>
    <s v="Expenditure Categories"/>
    <s v="tCO2e/expenditure"/>
    <m/>
  </r>
  <r>
    <s v="War - Group: Purchased Goods &amp; Services - Precalculated Emissions (kgCO2e) - Retail - Sweet Snack Bars - WRAP - Emissions Per Stage HESTIA (kg)  "/>
    <x v="0"/>
    <x v="0"/>
    <n v="4"/>
    <s v="per kgCO2e"/>
    <n v="4.0000000000000001E-3"/>
    <n v="4.0000000000000001E-3"/>
    <s v=""/>
    <x v="0"/>
    <s v=""/>
    <s v=""/>
    <x v="2"/>
    <x v="2"/>
    <n v="1E-3"/>
    <n v="0"/>
    <x v="13"/>
    <x v="3"/>
    <s v="Expenditure Categories"/>
    <s v="tCO2e/expenditure"/>
    <m/>
  </r>
  <r>
    <s v="War - Group: Purchased Goods &amp; Services - Precalculated Emissions (kgCO2e) - Retail - Vegetarian Sandwiches - WRAP - Emissions Per Stage HESTIA (kg)  "/>
    <x v="0"/>
    <x v="0"/>
    <n v="29"/>
    <s v="per kgCO2e"/>
    <n v="2.9000000000000001E-2"/>
    <n v="2.9000000000000001E-2"/>
    <s v=""/>
    <x v="0"/>
    <s v=""/>
    <s v=""/>
    <x v="2"/>
    <x v="2"/>
    <n v="1E-3"/>
    <n v="0"/>
    <x v="13"/>
    <x v="3"/>
    <s v="Expenditure Categories"/>
    <s v="tCO2e/expenditure"/>
    <m/>
  </r>
  <r>
    <s v="War - Group: Purchased Heat -Heat and steam - District heat and steam (kWh) (2023)  "/>
    <x v="0"/>
    <x v="0"/>
    <n v="797642"/>
    <s v="per kWh"/>
    <n v="143.293992374"/>
    <n v="143.293992374"/>
    <s v=""/>
    <x v="0"/>
    <s v=""/>
    <s v=""/>
    <x v="1"/>
    <x v="7"/>
    <n v="1.7964700000000001E-4"/>
    <n v="797642"/>
    <x v="14"/>
    <x v="0"/>
    <s v="Heat &amp; Steam (UK)"/>
    <s v="Heat &amp; Steam (UK)"/>
    <m/>
  </r>
  <r>
    <s v="War - Group: Business Travel - Accommodation services (Inflation-Adjusted EEIO) (£) (2023)  "/>
    <x v="0"/>
    <x v="0"/>
    <n v="35929"/>
    <s v="per £ expenditure"/>
    <n v="9.6613440290000003"/>
    <n v="9.6613440290000003"/>
    <s v=""/>
    <x v="0"/>
    <s v=""/>
    <s v=""/>
    <x v="2"/>
    <x v="8"/>
    <n v="2.6890099999999999E-4"/>
    <n v="0"/>
    <x v="15"/>
    <x v="3"/>
    <s v="Screening-Based"/>
    <s v="Expenditure (EEIO)"/>
    <m/>
  </r>
  <r>
    <s v="War - Group: Business Travel - Road transport (Inflation-Adjusted EEIO) (£) (2023)  "/>
    <x v="0"/>
    <x v="0"/>
    <n v="169025"/>
    <s v="per £ expenditure"/>
    <n v="90.243630675000006"/>
    <n v="90.243630675000006"/>
    <s v=""/>
    <x v="0"/>
    <s v=""/>
    <s v=""/>
    <x v="2"/>
    <x v="8"/>
    <n v="5.3390700000000002E-4"/>
    <n v="0"/>
    <x v="16"/>
    <x v="3"/>
    <s v="Screening-Based"/>
    <s v="Expenditure (EEIO)"/>
    <m/>
  </r>
  <r>
    <s v="War - Group: Purchased Goods &amp; Services - Accounting, bookkeeping and auditing services; tax consulting services (Inflation-Adjusted EEIO) (£) (2023)  "/>
    <x v="0"/>
    <x v="0"/>
    <n v="37996"/>
    <s v="per £ expenditure"/>
    <n v="4.6159440600000003"/>
    <n v="4.6159440600000003"/>
    <s v=""/>
    <x v="0"/>
    <s v=""/>
    <s v=""/>
    <x v="2"/>
    <x v="2"/>
    <n v="1.2148500000000001E-4"/>
    <n v="0"/>
    <x v="17"/>
    <x v="3"/>
    <s v="Screening-Based"/>
    <s v="Expenditure (EEIO)"/>
    <m/>
  </r>
  <r>
    <s v="War - Group: Purchased Goods &amp; Services - Advertising and market research services (Inflation-Adjusted EEIO) (£) (2023)  "/>
    <x v="0"/>
    <x v="0"/>
    <n v="143714"/>
    <s v="per £ expenditure"/>
    <n v="15.763270090000001"/>
    <n v="15.763270090000001"/>
    <s v=""/>
    <x v="0"/>
    <s v=""/>
    <s v=""/>
    <x v="2"/>
    <x v="2"/>
    <n v="1.09685E-4"/>
    <n v="0"/>
    <x v="18"/>
    <x v="3"/>
    <s v="Screening-Based"/>
    <s v="Expenditure (EEIO)"/>
    <m/>
  </r>
  <r>
    <s v="War - Group: Purchased Goods &amp; Services - Computer programming, consultancy and related services (Inflation-Adjusted EEIO) (£) (2023)  "/>
    <x v="0"/>
    <x v="0"/>
    <n v="88158"/>
    <s v="per £ expenditure"/>
    <n v="12.265510698"/>
    <n v="12.265510698"/>
    <s v=""/>
    <x v="0"/>
    <s v=""/>
    <s v=""/>
    <x v="2"/>
    <x v="2"/>
    <n v="1.3913099999999999E-4"/>
    <n v="0"/>
    <x v="19"/>
    <x v="3"/>
    <s v="Screening-Based"/>
    <s v="Expenditure (EEIO)"/>
    <m/>
  </r>
  <r>
    <s v="War - Group: Purchased Goods &amp; Services - Creative, arts and entertainment services (Inflation-Adjusted EEIO) (£) (2023)  "/>
    <x v="0"/>
    <x v="0"/>
    <n v="55933"/>
    <s v="per £ expenditure"/>
    <n v="14.541125742"/>
    <n v="14.541125742"/>
    <s v=""/>
    <x v="0"/>
    <s v=""/>
    <s v=""/>
    <x v="2"/>
    <x v="2"/>
    <n v="2.59974E-4"/>
    <n v="0"/>
    <x v="20"/>
    <x v="3"/>
    <s v="Screening-Based"/>
    <s v="Expenditure (EEIO)"/>
    <m/>
  </r>
  <r>
    <s v="War - Group: Purchased Goods &amp; Services - Electrical equipment (Inflation-Adjusted EEIO) (£) (2023)  "/>
    <x v="0"/>
    <x v="0"/>
    <n v="3729"/>
    <s v="per £ expenditure"/>
    <n v="1.325980194"/>
    <n v="1.325980194"/>
    <s v=""/>
    <x v="0"/>
    <s v=""/>
    <s v=""/>
    <x v="2"/>
    <x v="2"/>
    <n v="3.5558600000000002E-4"/>
    <n v="0"/>
    <x v="21"/>
    <x v="3"/>
    <s v="Screening-Based"/>
    <s v="Expenditure (EEIO)"/>
    <m/>
  </r>
  <r>
    <s v="War - Group: Purchased Goods &amp; Services - Employment services (Inflation-Adjusted EEIO) (£) (2023)  "/>
    <x v="0"/>
    <x v="0"/>
    <n v="43097"/>
    <s v="per £ expenditure"/>
    <n v="4.8113490800000003"/>
    <n v="4.8113490800000003"/>
    <s v=""/>
    <x v="0"/>
    <s v=""/>
    <s v=""/>
    <x v="2"/>
    <x v="2"/>
    <n v="1.1163999999999999E-4"/>
    <n v="0"/>
    <x v="22"/>
    <x v="3"/>
    <s v="Screening-Based"/>
    <s v="Expenditure (EEIO)"/>
    <m/>
  </r>
  <r>
    <s v="War - Group: Purchased Goods &amp; Services - Financial services, except insurance and pension funding (Inflation-Adjusted EEIO) (£) (2023)  "/>
    <x v="0"/>
    <x v="0"/>
    <n v="102924"/>
    <s v="per £ expenditure"/>
    <n v="10.84716036"/>
    <n v="10.84716036"/>
    <s v=""/>
    <x v="0"/>
    <s v=""/>
    <s v=""/>
    <x v="2"/>
    <x v="2"/>
    <n v="1.0539000000000001E-4"/>
    <n v="0"/>
    <x v="23"/>
    <x v="3"/>
    <s v="Screening-Based"/>
    <s v="Expenditure (EEIO)"/>
    <m/>
  </r>
  <r>
    <s v="War - Group: Purchased Goods &amp; Services - Glass, refractory, clay, other porcelain and ceramic, stone and abrasive products (Inflation-Adjusted EEIO) (£) (2023)  "/>
    <x v="0"/>
    <x v="0"/>
    <n v="16470"/>
    <s v="per £ expenditure"/>
    <n v="17.527143420000002"/>
    <n v="17.527143420000002"/>
    <s v=""/>
    <x v="0"/>
    <s v=""/>
    <s v=""/>
    <x v="2"/>
    <x v="2"/>
    <n v="1.064186E-3"/>
    <n v="0"/>
    <x v="24"/>
    <x v="3"/>
    <s v="Screening-Based"/>
    <s v="Expenditure (EEIO)"/>
    <m/>
  </r>
  <r>
    <s v="War - Group: Purchased Goods &amp; Services - Human health services (Inflation-Adjusted EEIO) (£) (2023)  "/>
    <x v="0"/>
    <x v="0"/>
    <n v="1199"/>
    <s v="per £ expenditure"/>
    <n v="0.339320597"/>
    <n v="0.339320597"/>
    <s v=""/>
    <x v="0"/>
    <s v=""/>
    <s v=""/>
    <x v="2"/>
    <x v="2"/>
    <n v="2.8300299999999999E-4"/>
    <n v="0"/>
    <x v="25"/>
    <x v="3"/>
    <s v="Screening-Based"/>
    <s v="Expenditure (EEIO)"/>
    <m/>
  </r>
  <r>
    <s v="War - Group: Purchased Goods &amp; Services - Industrial gases, inorganics and fertilisers (all inorganic chemicals) (Inflation-Adjusted EEIO) (£) (2023)  "/>
    <x v="0"/>
    <x v="0"/>
    <n v="8581"/>
    <s v="per £ expenditure"/>
    <n v="9.6925398349999998"/>
    <n v="9.6925398349999998"/>
    <s v=""/>
    <x v="0"/>
    <s v=""/>
    <s v=""/>
    <x v="2"/>
    <x v="2"/>
    <n v="1.1295350000000001E-3"/>
    <n v="0"/>
    <x v="26"/>
    <x v="3"/>
    <s v="Screening-Based"/>
    <s v="Expenditure (EEIO)"/>
    <m/>
  </r>
  <r>
    <s v="War - Group: Purchased Goods &amp; Services - Information services (Inflation-Adjusted EEIO) (£) (2023)  "/>
    <x v="0"/>
    <x v="0"/>
    <n v="1834"/>
    <s v="per £ expenditure"/>
    <n v="0.33234830999999998"/>
    <n v="0.33234830999999998"/>
    <s v=""/>
    <x v="0"/>
    <s v=""/>
    <s v=""/>
    <x v="2"/>
    <x v="2"/>
    <n v="1.8121500000000001E-4"/>
    <n v="0"/>
    <x v="27"/>
    <x v="3"/>
    <s v="Screening-Based"/>
    <s v="Expenditure (EEIO)"/>
    <m/>
  </r>
  <r>
    <s v="War - Group: Purchased Goods &amp; Services - Insurance, reinsurance and pension funding services, except compulsory social security &amp; Pensions (Inflation-Adjusted EEIO) (£) (2023)  "/>
    <x v="0"/>
    <x v="0"/>
    <n v="25093"/>
    <s v="per £ expenditure"/>
    <n v="1.9552967459999999"/>
    <n v="1.9552967459999999"/>
    <s v=""/>
    <x v="0"/>
    <s v=""/>
    <s v=""/>
    <x v="2"/>
    <x v="2"/>
    <n v="7.7922000000000004E-5"/>
    <n v="0"/>
    <x v="28"/>
    <x v="3"/>
    <s v="Screening-Based"/>
    <s v="Expenditure (EEIO)"/>
    <m/>
  </r>
  <r>
    <s v="War - Group: Purchased Goods &amp; Services - Legal services (Inflation-Adjusted EEIO) (£) (2023)  "/>
    <x v="0"/>
    <x v="0"/>
    <n v="11352"/>
    <s v="per £ expenditure"/>
    <n v="0.68259576"/>
    <n v="0.68259576"/>
    <s v=""/>
    <x v="0"/>
    <s v=""/>
    <s v=""/>
    <x v="2"/>
    <x v="2"/>
    <n v="6.0130000000000002E-5"/>
    <n v="0"/>
    <x v="29"/>
    <x v="3"/>
    <s v="Screening-Based"/>
    <s v="Expenditure (EEIO)"/>
    <m/>
  </r>
  <r>
    <s v="War - Group: Purchased Goods &amp; Services - Machinery and equipment n.e.c. (Inflation-Adjusted EEIO) (£) (2023)  "/>
    <x v="0"/>
    <x v="0"/>
    <n v="33636"/>
    <s v="per £ expenditure"/>
    <n v="12.164291220000001"/>
    <n v="12.164291220000001"/>
    <s v=""/>
    <x v="0"/>
    <s v=""/>
    <s v=""/>
    <x v="2"/>
    <x v="2"/>
    <n v="3.6164500000000001E-4"/>
    <n v="0"/>
    <x v="30"/>
    <x v="3"/>
    <s v="Screening-Based"/>
    <s v="Expenditure (EEIO)"/>
    <m/>
  </r>
  <r>
    <s v="War - Group: Purchased Goods &amp; Services - Office administrative, office support and other business support services (Inflation-Adjusted EEIO) (£) (2023)  "/>
    <x v="0"/>
    <x v="0"/>
    <n v="118632"/>
    <s v="per £ expenditure"/>
    <n v="19.831355544000001"/>
    <n v="19.831355544000001"/>
    <s v=""/>
    <x v="0"/>
    <s v=""/>
    <s v=""/>
    <x v="2"/>
    <x v="2"/>
    <n v="1.6716699999999999E-4"/>
    <n v="0"/>
    <x v="31"/>
    <x v="3"/>
    <s v="Screening-Based"/>
    <s v="Expenditure (EEIO)"/>
    <m/>
  </r>
  <r>
    <s v="War - Group: Purchased Goods &amp; Services - Other food products (Inflation-Adjusted EEIO) (£) (2023)  "/>
    <x v="0"/>
    <x v="0"/>
    <n v="19527"/>
    <s v="per £ expenditure"/>
    <n v="11.504058671999999"/>
    <n v="11.504058671999999"/>
    <s v=""/>
    <x v="0"/>
    <s v=""/>
    <s v=""/>
    <x v="2"/>
    <x v="2"/>
    <n v="5.8913599999999998E-4"/>
    <n v="0"/>
    <x v="32"/>
    <x v="3"/>
    <s v="Screening-Based"/>
    <s v="Expenditure (EEIO)"/>
    <m/>
  </r>
  <r>
    <s v="War - Group: Purchased Goods &amp; Services - Other professional, scientific and technical services (Inflation-Adjusted EEIO) (£) (2023)  "/>
    <x v="0"/>
    <x v="0"/>
    <n v="18940"/>
    <s v="per £ expenditure"/>
    <n v="2.7278903200000002"/>
    <n v="2.7278903200000002"/>
    <s v=""/>
    <x v="0"/>
    <s v=""/>
    <s v=""/>
    <x v="2"/>
    <x v="2"/>
    <n v="1.4402800000000001E-4"/>
    <n v="0"/>
    <x v="33"/>
    <x v="3"/>
    <s v="Screening-Based"/>
    <s v="Expenditure (EEIO)"/>
    <m/>
  </r>
  <r>
    <s v="War - Group: Purchased Goods &amp; Services - Paper and paper products (Inflation-Adjusted EEIO) (£) (2023)  "/>
    <x v="0"/>
    <x v="0"/>
    <n v="788"/>
    <s v="per £ expenditure"/>
    <n v="0.48357905200000001"/>
    <n v="0.48357905200000001"/>
    <s v=""/>
    <x v="0"/>
    <s v=""/>
    <s v=""/>
    <x v="2"/>
    <x v="2"/>
    <n v="6.13679E-4"/>
    <n v="0"/>
    <x v="34"/>
    <x v="3"/>
    <s v="Screening-Based"/>
    <s v="Expenditure (EEIO)"/>
    <m/>
  </r>
  <r>
    <s v="War - Group: Purchased Goods &amp; Services - Postal and courier services (Inflation-Adjusted EEIO) (£) (2023)  "/>
    <x v="0"/>
    <x v="0"/>
    <n v="2"/>
    <s v="per £ expenditure"/>
    <n v="4.5378200000000001E-4"/>
    <n v="4.5378200000000001E-4"/>
    <s v=""/>
    <x v="0"/>
    <s v=""/>
    <s v=""/>
    <x v="2"/>
    <x v="2"/>
    <n v="2.2689100000000001E-4"/>
    <n v="0"/>
    <x v="35"/>
    <x v="3"/>
    <s v="Screening-Based"/>
    <s v="Expenditure (EEIO)"/>
    <m/>
  </r>
  <r>
    <s v="War - Group: Purchased Goods &amp; Services - Printing and recording services (Inflation-Adjusted EEIO) (£) (2023)  "/>
    <x v="0"/>
    <x v="0"/>
    <n v="1513"/>
    <s v="per £ expenditure"/>
    <n v="0.53296938000000005"/>
    <n v="0.53296938000000005"/>
    <s v=""/>
    <x v="0"/>
    <s v=""/>
    <s v=""/>
    <x v="2"/>
    <x v="2"/>
    <n v="3.5226000000000002E-4"/>
    <n v="0"/>
    <x v="36"/>
    <x v="3"/>
    <s v="Screening-Based"/>
    <s v="Expenditure (EEIO)"/>
    <m/>
  </r>
  <r>
    <s v="War - Group: Purchased Goods &amp; Services - Rental and leasing services (Inflation-Adjusted EEIO) (£) (2023)  "/>
    <x v="0"/>
    <x v="0"/>
    <n v="44783"/>
    <s v="per £ expenditure"/>
    <n v="7.0209891740000003"/>
    <n v="7.0209891740000003"/>
    <s v=""/>
    <x v="0"/>
    <s v=""/>
    <s v=""/>
    <x v="2"/>
    <x v="2"/>
    <n v="1.56778E-4"/>
    <n v="0"/>
    <x v="37"/>
    <x v="3"/>
    <s v="Screening-Based"/>
    <s v="Expenditure (EEIO)"/>
    <m/>
  </r>
  <r>
    <s v="War - Group: Purchased Goods &amp; Services - Repair services of computers and personal and household goods (Inflation-Adjusted EEIO) (£) (2023)  "/>
    <x v="0"/>
    <x v="0"/>
    <n v="2921"/>
    <s v="per £ expenditure"/>
    <n v="0.317477648"/>
    <n v="0.317477648"/>
    <s v=""/>
    <x v="0"/>
    <s v=""/>
    <s v=""/>
    <x v="2"/>
    <x v="2"/>
    <n v="1.08688E-4"/>
    <n v="0"/>
    <x v="38"/>
    <x v="3"/>
    <s v="Screening-Based"/>
    <s v="Expenditure (EEIO)"/>
    <m/>
  </r>
  <r>
    <s v="War - Group: Purchased Goods &amp; Services - Rest of repair; Installation (Inflation-Adjusted EEIO) (£) (2023)  "/>
    <x v="0"/>
    <x v="0"/>
    <n v="8422"/>
    <s v="per £ expenditure"/>
    <n v="1.4055728460000001"/>
    <n v="1.4055728460000001"/>
    <s v=""/>
    <x v="0"/>
    <s v=""/>
    <s v=""/>
    <x v="2"/>
    <x v="2"/>
    <n v="1.6689299999999999E-4"/>
    <n v="0"/>
    <x v="39"/>
    <x v="3"/>
    <s v="Screening-Based"/>
    <s v="Expenditure (EEIO)"/>
    <m/>
  </r>
  <r>
    <s v="War - Group: Purchased Goods &amp; Services - Retail trade services, except of motor vehicles and motorcycles (Inflation-Adjusted EEIO) (£) (2023)  "/>
    <x v="0"/>
    <x v="0"/>
    <n v="161"/>
    <s v="per £ expenditure"/>
    <n v="2.7821766000000001E-2"/>
    <n v="2.7821766000000001E-2"/>
    <s v=""/>
    <x v="0"/>
    <s v=""/>
    <s v=""/>
    <x v="2"/>
    <x v="2"/>
    <n v="1.7280600000000001E-4"/>
    <n v="0"/>
    <x v="40"/>
    <x v="3"/>
    <s v="Screening-Based"/>
    <s v="Expenditure (EEIO)"/>
    <m/>
  </r>
  <r>
    <s v="War - Group: Purchased Goods &amp; Services - Security and investigation services (Inflation-Adjusted EEIO) (£) (2023)  "/>
    <x v="0"/>
    <x v="0"/>
    <n v="304"/>
    <s v="per £ expenditure"/>
    <n v="3.0107248E-2"/>
    <n v="3.0107248E-2"/>
    <s v=""/>
    <x v="0"/>
    <s v=""/>
    <s v=""/>
    <x v="2"/>
    <x v="2"/>
    <n v="9.9036999999999994E-5"/>
    <n v="0"/>
    <x v="41"/>
    <x v="3"/>
    <s v="Screening-Based"/>
    <s v="Expenditure (EEIO)"/>
    <m/>
  </r>
  <r>
    <s v="War - Group: Purchased Goods &amp; Services - Services furnished by membership organisations (Inflation-Adjusted EEIO) (£) (2023)  "/>
    <x v="0"/>
    <x v="0"/>
    <n v="63833"/>
    <s v="per £ expenditure"/>
    <n v="12.14039827"/>
    <n v="12.14039827"/>
    <s v=""/>
    <x v="0"/>
    <s v=""/>
    <s v=""/>
    <x v="2"/>
    <x v="2"/>
    <n v="1.9018999999999999E-4"/>
    <n v="0"/>
    <x v="42"/>
    <x v="3"/>
    <s v="Screening-Based"/>
    <s v="Expenditure (EEIO)"/>
    <m/>
  </r>
  <r>
    <s v="War - Group: Purchased Goods &amp; Services - Services of head offices; management consulting services (Inflation-Adjusted EEIO) (£) (2023)  "/>
    <x v="0"/>
    <x v="0"/>
    <n v="12610"/>
    <s v="per £ expenditure"/>
    <n v="1.7895481499999999"/>
    <n v="1.7895481499999999"/>
    <s v=""/>
    <x v="0"/>
    <s v=""/>
    <s v=""/>
    <x v="2"/>
    <x v="2"/>
    <n v="1.41915E-4"/>
    <n v="0"/>
    <x v="43"/>
    <x v="3"/>
    <s v="Screening-Based"/>
    <s v="Expenditure (EEIO)"/>
    <m/>
  </r>
  <r>
    <s v="War - Group: Purchased Goods &amp; Services - Soap and detergents, cleaning and polishing preparations, perfumes and toilet preparations (Inflation-Adjusted EEIO) (£) (2023)  "/>
    <x v="0"/>
    <x v="0"/>
    <n v="12582"/>
    <s v="per £ expenditure"/>
    <n v="8.5490915399999992"/>
    <n v="8.5490915399999992"/>
    <s v=""/>
    <x v="0"/>
    <s v=""/>
    <s v=""/>
    <x v="2"/>
    <x v="2"/>
    <n v="6.7947000000000005E-4"/>
    <n v="0"/>
    <x v="44"/>
    <x v="3"/>
    <s v="Screening-Based"/>
    <s v="Expenditure (EEIO)"/>
    <m/>
  </r>
  <r>
    <s v="War - Group: Purchased Goods &amp; Services - Soft drinks (Inflation-Adjusted EEIO) (£) (2023)  "/>
    <x v="0"/>
    <x v="0"/>
    <n v="8674"/>
    <s v="per £ expenditure"/>
    <n v="2.9683382140000001"/>
    <n v="2.9683382140000001"/>
    <s v=""/>
    <x v="0"/>
    <s v=""/>
    <s v=""/>
    <x v="2"/>
    <x v="2"/>
    <n v="3.4221099999999998E-4"/>
    <n v="0"/>
    <x v="45"/>
    <x v="3"/>
    <s v="Screening-Based"/>
    <s v="Expenditure (EEIO)"/>
    <m/>
  </r>
  <r>
    <s v="War - Group: Purchased Goods &amp; Services - Sports services and amusement and recreation services (Inflation-Adjusted EEIO) (£) (2023)  "/>
    <x v="0"/>
    <x v="0"/>
    <n v="257995.23"/>
    <s v="per £ expenditure"/>
    <n v="59.310007434240006"/>
    <n v="59.310007434240006"/>
    <s v=""/>
    <x v="0"/>
    <s v=""/>
    <s v=""/>
    <x v="2"/>
    <x v="2"/>
    <n v="2.2988800000000001E-4"/>
    <n v="0"/>
    <x v="46"/>
    <x v="3"/>
    <s v="Screening-Based"/>
    <s v="Expenditure (EEIO)"/>
    <m/>
  </r>
  <r>
    <s v="War - Group: Purchased Goods &amp; Services - Telecommunications services (Inflation-Adjusted EEIO) (£) (2023)  "/>
    <x v="0"/>
    <x v="0"/>
    <n v="21398"/>
    <s v="per £ expenditure"/>
    <n v="3.364000978"/>
    <n v="3.364000978"/>
    <s v=""/>
    <x v="0"/>
    <s v=""/>
    <s v=""/>
    <x v="2"/>
    <x v="2"/>
    <n v="1.5721100000000001E-4"/>
    <n v="0"/>
    <x v="47"/>
    <x v="3"/>
    <s v="Screening-Based"/>
    <s v="Expenditure (EEIO)"/>
    <m/>
  </r>
  <r>
    <s v="War - Group: Purchased Goods &amp; Services - Waste collection, treatment and disposal services; materials recovery services (Inflation-Adjusted EEIO) (£) (2023)  "/>
    <x v="0"/>
    <x v="0"/>
    <n v="23782"/>
    <s v="per £ expenditure"/>
    <n v="29.681838559999999"/>
    <n v="29.681838559999999"/>
    <s v=""/>
    <x v="0"/>
    <s v=""/>
    <s v=""/>
    <x v="2"/>
    <x v="2"/>
    <n v="1.2480799999999999E-3"/>
    <n v="0"/>
    <x v="48"/>
    <x v="3"/>
    <s v="Screening-Based"/>
    <s v="Expenditure (EEIO)"/>
    <m/>
  </r>
  <r>
    <s v="War - Group: Purchased Goods &amp; Services - Wearing apparel (Inflation-Adjusted EEIO) (£) (2023)  "/>
    <x v="0"/>
    <x v="0"/>
    <n v="11042"/>
    <s v="per £ expenditure"/>
    <n v="6.6228149280000004"/>
    <n v="6.6228149280000004"/>
    <s v=""/>
    <x v="0"/>
    <s v=""/>
    <s v=""/>
    <x v="2"/>
    <x v="2"/>
    <n v="5.9978400000000002E-4"/>
    <n v="0"/>
    <x v="49"/>
    <x v="3"/>
    <s v="Screening-Based"/>
    <s v="Expenditure (EEIO)"/>
    <m/>
  </r>
  <r>
    <s v="War - Group: Waste - Refuse - Commercial and industrial waste  - Combustion (tonnes) (2023)  Incinerated"/>
    <x v="0"/>
    <x v="0"/>
    <n v="4"/>
    <s v="per tonne"/>
    <n v="8.5123227999999995E-2"/>
    <n v="8.5123227999999995E-2"/>
    <s v=""/>
    <x v="0"/>
    <s v=""/>
    <s v=""/>
    <x v="2"/>
    <x v="3"/>
    <n v="2.1280806999999999E-2"/>
    <n v="0"/>
    <x v="50"/>
    <x v="4"/>
    <s v="Diverted"/>
    <s v="Diverted"/>
    <m/>
  </r>
  <r>
    <s v="War - Group: Waste - Refuse - Commercial and industrial waste  - Combustion (tonnes) (2023)  Recycling"/>
    <x v="0"/>
    <x v="0"/>
    <n v="4"/>
    <s v="per tonne"/>
    <n v="8.5123227999999995E-2"/>
    <n v="8.5123227999999995E-2"/>
    <s v=""/>
    <x v="0"/>
    <s v=""/>
    <s v=""/>
    <x v="2"/>
    <x v="3"/>
    <n v="2.1280806999999999E-2"/>
    <n v="0"/>
    <x v="50"/>
    <x v="4"/>
    <s v="Diverted"/>
    <s v="Diverted"/>
    <m/>
  </r>
  <r>
    <s v="War - Group: Waste - Refuse - Commercial and industrial waste  - Landfill (tonnes) (2023)  "/>
    <x v="0"/>
    <x v="0"/>
    <n v="1"/>
    <s v="per tonne"/>
    <n v="0.52033474300000004"/>
    <n v="0.52033474300000004"/>
    <s v=""/>
    <x v="0"/>
    <s v=""/>
    <s v=""/>
    <x v="2"/>
    <x v="3"/>
    <n v="0.52033474300000004"/>
    <n v="0"/>
    <x v="51"/>
    <x v="4"/>
    <s v="Landfill"/>
    <s v="Landfill"/>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9915F50-C510-4845-BD06-AECFB6D2C271}" name="pivtbl_carbonfootprint" cacheId="0" applyNumberFormats="0" applyBorderFormats="0" applyFontFormats="0" applyPatternFormats="0" applyAlignmentFormats="0" applyWidthHeightFormats="1" dataCaption="Values" updatedVersion="8" minRefreshableVersion="3" showDrill="0" useAutoFormatting="1" itemPrintTitles="1" createdVersion="8" indent="0" outline="1" outlineData="1" multipleFieldFilters="0" rowHeaderCaption="Emission Sources">
  <location ref="B5:F70" firstHeaderRow="0" firstDataRow="1" firstDataCol="1" rowPageCount="3" colPageCount="1"/>
  <pivotFields count="20">
    <pivotField showAll="0">
      <extLst>
        <ext xmlns:x14="http://schemas.microsoft.com/office/spreadsheetml/2009/9/main" uri="{2946ED86-A175-432a-8AC1-64E0C546D7DE}">
          <x14:pivotField fillDownLabels="1"/>
        </ext>
      </extLst>
    </pivotField>
    <pivotField axis="axisPage" numFmtId="165" showAll="0">
      <items count="20">
        <item m="1" x="12"/>
        <item m="1" x="2"/>
        <item m="1" x="18"/>
        <item m="1" x="16"/>
        <item m="1" x="13"/>
        <item m="1" x="9"/>
        <item m="1" x="14"/>
        <item m="1" x="10"/>
        <item m="1" x="8"/>
        <item m="1" x="7"/>
        <item m="1" x="6"/>
        <item m="1" x="5"/>
        <item m="1" x="4"/>
        <item m="1" x="11"/>
        <item m="1" x="15"/>
        <item m="1" x="17"/>
        <item m="1" x="1"/>
        <item m="1" x="3"/>
        <item x="0"/>
        <item t="default"/>
      </items>
      <extLst>
        <ext xmlns:x14="http://schemas.microsoft.com/office/spreadsheetml/2009/9/main" uri="{2946ED86-A175-432a-8AC1-64E0C546D7DE}">
          <x14:pivotField fillDownLabels="1"/>
        </ext>
      </extLst>
    </pivotField>
    <pivotField axis="axisPage" showAll="0">
      <items count="20">
        <item m="1" x="17"/>
        <item m="1" x="15"/>
        <item m="1" x="5"/>
        <item m="1" x="12"/>
        <item m="1" x="1"/>
        <item m="1" x="8"/>
        <item m="1" x="10"/>
        <item m="1" x="4"/>
        <item m="1" x="7"/>
        <item m="1" x="14"/>
        <item m="1" x="3"/>
        <item m="1" x="11"/>
        <item m="1" x="18"/>
        <item m="1" x="9"/>
        <item m="1" x="2"/>
        <item m="1" x="13"/>
        <item m="1" x="6"/>
        <item m="1" x="16"/>
        <item x="0"/>
        <item t="default"/>
      </items>
      <extLst>
        <ext xmlns:x14="http://schemas.microsoft.com/office/spreadsheetml/2009/9/main" uri="{2946ED86-A175-432a-8AC1-64E0C546D7DE}">
          <x14:pivotField fillDownLabels="1"/>
        </ext>
      </extLst>
    </pivotField>
    <pivotField numFmtId="1" showAll="0">
      <extLst>
        <ext xmlns:x14="http://schemas.microsoft.com/office/spreadsheetml/2009/9/main" uri="{2946ED86-A175-432a-8AC1-64E0C546D7DE}">
          <x14:pivotField fillDownLabels="1"/>
        </ext>
      </extLst>
    </pivotField>
    <pivotField showAll="0">
      <extLst>
        <ext xmlns:x14="http://schemas.microsoft.com/office/spreadsheetml/2009/9/main" uri="{2946ED86-A175-432a-8AC1-64E0C546D7DE}">
          <x14:pivotField fillDownLabels="1"/>
        </ext>
      </extLst>
    </pivotField>
    <pivotField dataField="1" showAll="0">
      <extLst>
        <ext xmlns:x14="http://schemas.microsoft.com/office/spreadsheetml/2009/9/main" uri="{2946ED86-A175-432a-8AC1-64E0C546D7DE}">
          <x14:pivotField fillDownLabels="1"/>
        </ext>
      </extLst>
    </pivotField>
    <pivotField dataField="1" showAll="0">
      <extLst>
        <ext xmlns:x14="http://schemas.microsoft.com/office/spreadsheetml/2009/9/main" uri="{2946ED86-A175-432a-8AC1-64E0C546D7DE}">
          <x14:pivotField fillDownLabels="1"/>
        </ext>
      </extLst>
    </pivotField>
    <pivotField showAll="0">
      <extLst>
        <ext xmlns:x14="http://schemas.microsoft.com/office/spreadsheetml/2009/9/main" uri="{2946ED86-A175-432a-8AC1-64E0C546D7DE}">
          <x14:pivotField fillDownLabels="1"/>
        </ext>
      </extLst>
    </pivotField>
    <pivotField axis="axisPage" showAll="0">
      <items count="10">
        <item m="1" x="1"/>
        <item m="1" x="8"/>
        <item x="0"/>
        <item m="1" x="4"/>
        <item m="1" x="6"/>
        <item m="1" x="5"/>
        <item m="1" x="3"/>
        <item m="1" x="7"/>
        <item m="1" x="2"/>
        <item t="default"/>
      </items>
      <extLst>
        <ext xmlns:x14="http://schemas.microsoft.com/office/spreadsheetml/2009/9/main" uri="{2946ED86-A175-432a-8AC1-64E0C546D7DE}">
          <x14:pivotField fillDownLabels="1"/>
        </ext>
      </extLst>
    </pivotField>
    <pivotField showAll="0">
      <extLst>
        <ext xmlns:x14="http://schemas.microsoft.com/office/spreadsheetml/2009/9/main" uri="{2946ED86-A175-432a-8AC1-64E0C546D7DE}">
          <x14:pivotField fillDownLabels="1"/>
        </ext>
      </extLst>
    </pivotField>
    <pivotField showAll="0">
      <extLst>
        <ext xmlns:x14="http://schemas.microsoft.com/office/spreadsheetml/2009/9/main" uri="{2946ED86-A175-432a-8AC1-64E0C546D7DE}">
          <x14:pivotField fillDownLabels="1"/>
        </ext>
      </extLst>
    </pivotField>
    <pivotField axis="axisRow" showAll="0">
      <items count="5">
        <item x="0"/>
        <item x="1"/>
        <item x="2"/>
        <item m="1" x="3"/>
        <item t="default"/>
      </items>
      <extLst>
        <ext xmlns:x14="http://schemas.microsoft.com/office/spreadsheetml/2009/9/main" uri="{2946ED86-A175-432a-8AC1-64E0C546D7DE}">
          <x14:pivotField fillDownLabels="1"/>
        </ext>
      </extLst>
    </pivotField>
    <pivotField axis="axisRow" showAll="0" sortType="descending">
      <items count="22">
        <item m="1" x="10"/>
        <item m="1" x="20"/>
        <item m="1" x="14"/>
        <item m="1" x="18"/>
        <item m="1" x="19"/>
        <item m="1" x="12"/>
        <item m="1" x="13"/>
        <item m="1" x="16"/>
        <item m="1" x="17"/>
        <item m="1" x="15"/>
        <item m="1" x="9"/>
        <item m="1" x="11"/>
        <item x="0"/>
        <item x="1"/>
        <item x="2"/>
        <item x="3"/>
        <item x="4"/>
        <item x="5"/>
        <item x="6"/>
        <item x="7"/>
        <item x="8"/>
        <item t="default"/>
      </items>
      <autoSortScope>
        <pivotArea dataOnly="0" outline="0" fieldPosition="0">
          <references count="1">
            <reference field="4294967294" count="1" selected="0">
              <x v="0"/>
            </reference>
          </references>
        </pivotArea>
      </autoSortScope>
      <extLst>
        <ext xmlns:x14="http://schemas.microsoft.com/office/spreadsheetml/2009/9/main" uri="{2946ED86-A175-432a-8AC1-64E0C546D7DE}">
          <x14:pivotField fillDownLabels="1"/>
        </ext>
      </extLst>
    </pivotField>
    <pivotField numFmtId="164" showAll="0">
      <extLst>
        <ext xmlns:x14="http://schemas.microsoft.com/office/spreadsheetml/2009/9/main" uri="{2946ED86-A175-432a-8AC1-64E0C546D7DE}">
          <x14:pivotField fillDownLabels="1"/>
        </ext>
      </extLst>
    </pivotField>
    <pivotField showAll="0">
      <extLst>
        <ext xmlns:x14="http://schemas.microsoft.com/office/spreadsheetml/2009/9/main" uri="{2946ED86-A175-432a-8AC1-64E0C546D7DE}">
          <x14:pivotField fillDownLabels="1"/>
        </ext>
      </extLst>
    </pivotField>
    <pivotField axis="axisRow" showAll="0" sortType="descending">
      <items count="297">
        <item m="1" x="120"/>
        <item m="1" x="219"/>
        <item m="1" x="122"/>
        <item m="1" x="232"/>
        <item m="1" x="82"/>
        <item m="1" x="140"/>
        <item m="1" x="167"/>
        <item m="1" x="286"/>
        <item m="1" x="146"/>
        <item m="1" x="97"/>
        <item m="1" x="111"/>
        <item m="1" x="125"/>
        <item m="1" x="295"/>
        <item m="1" x="169"/>
        <item m="1" x="80"/>
        <item m="1" x="196"/>
        <item m="1" x="132"/>
        <item m="1" x="193"/>
        <item m="1" x="137"/>
        <item m="1" x="280"/>
        <item m="1" x="127"/>
        <item m="1" x="98"/>
        <item m="1" x="83"/>
        <item m="1" x="74"/>
        <item m="1" x="164"/>
        <item m="1" x="283"/>
        <item m="1" x="58"/>
        <item m="1" x="199"/>
        <item m="1" x="59"/>
        <item m="1" x="65"/>
        <item m="1" x="119"/>
        <item m="1" x="103"/>
        <item m="1" x="161"/>
        <item m="1" x="288"/>
        <item m="1" x="227"/>
        <item m="1" x="293"/>
        <item m="1" x="284"/>
        <item m="1" x="141"/>
        <item m="1" x="105"/>
        <item m="1" x="72"/>
        <item m="1" x="233"/>
        <item m="1" x="129"/>
        <item m="1" x="225"/>
        <item m="1" x="152"/>
        <item m="1" x="87"/>
        <item m="1" x="153"/>
        <item m="1" x="88"/>
        <item m="1" x="151"/>
        <item m="1" x="66"/>
        <item m="1" x="77"/>
        <item m="1" x="252"/>
        <item m="1" x="155"/>
        <item m="1" x="154"/>
        <item m="1" x="133"/>
        <item m="1" x="186"/>
        <item m="1" x="189"/>
        <item m="1" x="79"/>
        <item m="1" x="162"/>
        <item m="1" x="277"/>
        <item m="1" x="210"/>
        <item m="1" x="109"/>
        <item m="1" x="62"/>
        <item m="1" x="101"/>
        <item m="1" x="75"/>
        <item m="1" x="243"/>
        <item m="1" x="54"/>
        <item m="1" x="213"/>
        <item m="1" x="267"/>
        <item m="1" x="92"/>
        <item m="1" x="211"/>
        <item m="1" x="160"/>
        <item m="1" x="53"/>
        <item m="1" x="240"/>
        <item m="1" x="228"/>
        <item m="1" x="142"/>
        <item m="1" x="270"/>
        <item m="1" x="261"/>
        <item m="1" x="239"/>
        <item m="1" x="70"/>
        <item m="1" x="138"/>
        <item m="1" x="216"/>
        <item m="1" x="214"/>
        <item m="1" x="68"/>
        <item m="1" x="168"/>
        <item m="1" x="215"/>
        <item m="1" x="237"/>
        <item m="1" x="55"/>
        <item m="1" x="195"/>
        <item m="1" x="287"/>
        <item m="1" x="180"/>
        <item m="1" x="205"/>
        <item m="1" x="194"/>
        <item m="1" x="91"/>
        <item m="1" x="202"/>
        <item m="1" x="272"/>
        <item m="1" x="190"/>
        <item m="1" x="61"/>
        <item m="1" x="173"/>
        <item m="1" x="187"/>
        <item m="1" x="113"/>
        <item m="1" x="260"/>
        <item m="1" x="222"/>
        <item m="1" x="178"/>
        <item m="1" x="276"/>
        <item m="1" x="192"/>
        <item m="1" x="254"/>
        <item m="1" x="259"/>
        <item m="1" x="203"/>
        <item m="1" x="136"/>
        <item m="1" x="208"/>
        <item m="1" x="139"/>
        <item m="1" x="177"/>
        <item m="1" x="163"/>
        <item m="1" x="221"/>
        <item m="1" x="165"/>
        <item m="1" x="266"/>
        <item m="1" x="231"/>
        <item m="1" x="108"/>
        <item m="1" x="134"/>
        <item m="1" x="250"/>
        <item m="1" x="241"/>
        <item m="1" x="110"/>
        <item m="1" x="248"/>
        <item m="1" x="292"/>
        <item m="1" x="172"/>
        <item m="1" x="249"/>
        <item m="1" x="63"/>
        <item m="1" x="128"/>
        <item m="1" x="265"/>
        <item m="1" x="116"/>
        <item m="1" x="226"/>
        <item m="1" x="188"/>
        <item m="1" x="145"/>
        <item m="1" x="147"/>
        <item m="1" x="56"/>
        <item m="1" x="85"/>
        <item m="1" x="121"/>
        <item m="1" x="60"/>
        <item m="1" x="206"/>
        <item m="1" x="262"/>
        <item m="1" x="247"/>
        <item m="1" x="200"/>
        <item m="1" x="175"/>
        <item m="1" x="135"/>
        <item m="1" x="117"/>
        <item m="1" x="230"/>
        <item m="1" x="123"/>
        <item m="1" x="107"/>
        <item m="1" x="84"/>
        <item m="1" x="224"/>
        <item m="1" x="201"/>
        <item m="1" x="181"/>
        <item m="1" x="290"/>
        <item m="1" x="236"/>
        <item m="1" x="99"/>
        <item m="1" x="100"/>
        <item m="1" x="271"/>
        <item m="1" x="94"/>
        <item m="1" x="131"/>
        <item m="1" x="150"/>
        <item m="1" x="275"/>
        <item m="1" x="218"/>
        <item m="1" x="102"/>
        <item m="1" x="174"/>
        <item m="1" x="255"/>
        <item m="1" x="191"/>
        <item m="1" x="282"/>
        <item m="1" x="69"/>
        <item m="1" x="279"/>
        <item m="1" x="229"/>
        <item m="1" x="95"/>
        <item m="1" x="148"/>
        <item m="1" x="64"/>
        <item m="1" x="166"/>
        <item m="1" x="246"/>
        <item m="1" x="244"/>
        <item m="1" x="294"/>
        <item m="1" x="264"/>
        <item m="1" x="158"/>
        <item m="1" x="73"/>
        <item m="1" x="185"/>
        <item m="1" x="126"/>
        <item m="1" x="115"/>
        <item m="1" x="76"/>
        <item m="1" x="268"/>
        <item m="1" x="273"/>
        <item m="1" x="223"/>
        <item m="1" x="197"/>
        <item m="1" x="274"/>
        <item m="1" x="96"/>
        <item m="1" x="251"/>
        <item m="1" x="209"/>
        <item m="1" x="124"/>
        <item m="1" x="257"/>
        <item m="1" x="149"/>
        <item m="1" x="263"/>
        <item m="1" x="220"/>
        <item m="1" x="171"/>
        <item m="1" x="93"/>
        <item m="1" x="242"/>
        <item m="1" x="182"/>
        <item m="1" x="106"/>
        <item m="1" x="278"/>
        <item m="1" x="184"/>
        <item m="1" x="86"/>
        <item m="1" x="170"/>
        <item m="1" x="198"/>
        <item m="1" x="143"/>
        <item m="1" x="207"/>
        <item m="1" x="104"/>
        <item m="1" x="238"/>
        <item m="1" x="253"/>
        <item m="1" x="258"/>
        <item m="1" x="217"/>
        <item m="1" x="176"/>
        <item m="1" x="179"/>
        <item m="1" x="285"/>
        <item m="1" x="269"/>
        <item m="1" x="157"/>
        <item m="1" x="90"/>
        <item m="1" x="281"/>
        <item m="1" x="118"/>
        <item m="1" x="114"/>
        <item m="1" x="89"/>
        <item m="1" x="71"/>
        <item m="1" x="112"/>
        <item m="1" x="67"/>
        <item m="1" x="212"/>
        <item m="1" x="234"/>
        <item m="1" x="291"/>
        <item m="1" x="204"/>
        <item m="1" x="57"/>
        <item m="1" x="256"/>
        <item m="1" x="156"/>
        <item m="1" x="130"/>
        <item m="1" x="78"/>
        <item m="1" x="245"/>
        <item m="1" x="235"/>
        <item m="1" x="289"/>
        <item m="1" x="183"/>
        <item m="1" x="144"/>
        <item m="1" x="81"/>
        <item m="1" x="159"/>
        <item x="0"/>
        <item x="1"/>
        <item x="2"/>
        <item x="3"/>
        <item x="4"/>
        <item x="5"/>
        <item x="8"/>
        <item x="9"/>
        <item x="10"/>
        <item x="11"/>
        <item m="1" x="5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7"/>
        <item x="12"/>
        <item x="6"/>
        <item t="default"/>
      </items>
      <autoSortScope>
        <pivotArea dataOnly="0" outline="0" fieldPosition="0">
          <references count="1">
            <reference field="4294967294" count="1" selected="0">
              <x v="0"/>
            </reference>
          </references>
        </pivotArea>
      </autoSortScope>
      <extLst>
        <ext xmlns:x14="http://schemas.microsoft.com/office/spreadsheetml/2009/9/main" uri="{2946ED86-A175-432a-8AC1-64E0C546D7DE}">
          <x14:pivotField fillDownLabels="1"/>
        </ext>
      </extLst>
    </pivotField>
    <pivotField showAll="0">
      <extLst>
        <ext xmlns:x14="http://schemas.microsoft.com/office/spreadsheetml/2009/9/main" uri="{2946ED86-A175-432a-8AC1-64E0C546D7DE}">
          <x14:pivotField fillDownLabels="1"/>
        </ext>
      </extLst>
    </pivotField>
    <pivotField showAll="0">
      <extLst>
        <ext xmlns:x14="http://schemas.microsoft.com/office/spreadsheetml/2009/9/main" uri="{2946ED86-A175-432a-8AC1-64E0C546D7DE}">
          <x14:pivotField fillDownLabels="1"/>
        </ext>
      </extLst>
    </pivotField>
    <pivotField showAll="0">
      <extLst>
        <ext xmlns:x14="http://schemas.microsoft.com/office/spreadsheetml/2009/9/main" uri="{2946ED86-A175-432a-8AC1-64E0C546D7DE}">
          <x14:pivotField fillDownLabels="1"/>
        </ext>
      </extLst>
    </pivotField>
    <pivotField showAll="0">
      <extLst>
        <ext xmlns:x14="http://schemas.microsoft.com/office/spreadsheetml/2009/9/main" uri="{2946ED86-A175-432a-8AC1-64E0C546D7DE}">
          <x14:pivotField fillDownLabels="1"/>
        </ext>
      </extLst>
    </pivotField>
  </pivotFields>
  <rowFields count="3">
    <field x="11"/>
    <field x="12"/>
    <field x="15"/>
  </rowFields>
  <rowItems count="65">
    <i>
      <x/>
    </i>
    <i r="1">
      <x v="12"/>
    </i>
    <i r="2">
      <x v="243"/>
    </i>
    <i>
      <x v="1"/>
    </i>
    <i r="1">
      <x v="19"/>
    </i>
    <i r="2">
      <x v="255"/>
    </i>
    <i r="1">
      <x v="13"/>
    </i>
    <i r="2">
      <x v="244"/>
    </i>
    <i>
      <x v="2"/>
    </i>
    <i r="1">
      <x v="14"/>
    </i>
    <i r="2">
      <x v="254"/>
    </i>
    <i r="2">
      <x v="287"/>
    </i>
    <i r="2">
      <x v="289"/>
    </i>
    <i r="2">
      <x v="272"/>
    </i>
    <i r="2">
      <x v="265"/>
    </i>
    <i r="2">
      <x v="259"/>
    </i>
    <i r="2">
      <x v="261"/>
    </i>
    <i r="2">
      <x v="260"/>
    </i>
    <i r="2">
      <x v="271"/>
    </i>
    <i r="2">
      <x v="283"/>
    </i>
    <i r="2">
      <x v="273"/>
    </i>
    <i r="2">
      <x v="264"/>
    </i>
    <i r="2">
      <x v="267"/>
    </i>
    <i r="2">
      <x v="285"/>
    </i>
    <i r="2">
      <x v="278"/>
    </i>
    <i r="2">
      <x v="290"/>
    </i>
    <i r="2">
      <x v="263"/>
    </i>
    <i r="2">
      <x v="258"/>
    </i>
    <i r="2">
      <x v="288"/>
    </i>
    <i r="2">
      <x v="286"/>
    </i>
    <i r="2">
      <x v="274"/>
    </i>
    <i r="2">
      <x v="269"/>
    </i>
    <i r="2">
      <x v="284"/>
    </i>
    <i r="2">
      <x v="280"/>
    </i>
    <i r="2">
      <x v="262"/>
    </i>
    <i r="2">
      <x v="270"/>
    </i>
    <i r="2">
      <x v="277"/>
    </i>
    <i r="2">
      <x v="275"/>
    </i>
    <i r="2">
      <x v="245"/>
    </i>
    <i r="2">
      <x v="266"/>
    </i>
    <i r="2">
      <x v="268"/>
    </i>
    <i r="2">
      <x v="279"/>
    </i>
    <i r="2">
      <x v="282"/>
    </i>
    <i r="2">
      <x v="281"/>
    </i>
    <i r="2">
      <x v="276"/>
    </i>
    <i r="1">
      <x v="18"/>
    </i>
    <i r="2">
      <x v="294"/>
    </i>
    <i r="1">
      <x v="20"/>
    </i>
    <i r="2">
      <x v="257"/>
    </i>
    <i r="2">
      <x v="256"/>
    </i>
    <i r="1">
      <x v="17"/>
    </i>
    <i r="2">
      <x v="250"/>
    </i>
    <i r="2">
      <x v="293"/>
    </i>
    <i r="2">
      <x v="251"/>
    </i>
    <i r="2">
      <x v="249"/>
    </i>
    <i r="2">
      <x v="252"/>
    </i>
    <i r="1">
      <x v="16"/>
    </i>
    <i r="2">
      <x v="295"/>
    </i>
    <i r="2">
      <x v="248"/>
    </i>
    <i r="2">
      <x v="247"/>
    </i>
    <i r="1">
      <x v="15"/>
    </i>
    <i r="2">
      <x v="292"/>
    </i>
    <i r="2">
      <x v="246"/>
    </i>
    <i r="2">
      <x v="291"/>
    </i>
    <i t="grand">
      <x/>
    </i>
  </rowItems>
  <colFields count="1">
    <field x="-2"/>
  </colFields>
  <colItems count="4">
    <i>
      <x/>
    </i>
    <i i="1">
      <x v="1"/>
    </i>
    <i i="2">
      <x v="2"/>
    </i>
    <i i="3">
      <x v="3"/>
    </i>
  </colItems>
  <pageFields count="3">
    <pageField fld="1" hier="-1"/>
    <pageField fld="2" hier="-1"/>
    <pageField fld="8" hier="-1"/>
  </pageFields>
  <dataFields count="4">
    <dataField name="tCO2e Total (Location)" fld="5" baseField="10" baseItem="0"/>
    <dataField name="% of Total (Location)" fld="5" showDataAs="percentOfTotal" baseField="0" baseItem="0" numFmtId="167"/>
    <dataField name="tCO2e Total (Market)" fld="6" baseField="10" baseItem="0"/>
    <dataField name="% of Total (Market)" fld="6" showDataAs="percentOfTotal" baseField="0" baseItem="0" numFmtId="167"/>
  </dataFields>
  <formats count="134">
    <format dxfId="253">
      <pivotArea outline="0" collapsedLevelsAreSubtotals="1" fieldPosition="0"/>
    </format>
    <format dxfId="252">
      <pivotArea dataOnly="0" outline="0" fieldPosition="0">
        <references count="1">
          <reference field="4294967294" count="1">
            <x v="2"/>
          </reference>
        </references>
      </pivotArea>
    </format>
    <format dxfId="251">
      <pivotArea type="all" dataOnly="0" outline="0" fieldPosition="0"/>
    </format>
    <format dxfId="250">
      <pivotArea dataOnly="0" outline="0" fieldPosition="0">
        <references count="1">
          <reference field="4294967294" count="1">
            <x v="0"/>
          </reference>
        </references>
      </pivotArea>
    </format>
    <format dxfId="249">
      <pivotArea type="all" dataOnly="0" outline="0" fieldPosition="0"/>
    </format>
    <format dxfId="248">
      <pivotArea outline="0" collapsedLevelsAreSubtotals="1" fieldPosition="0"/>
    </format>
    <format dxfId="247">
      <pivotArea field="11" type="button" dataOnly="0" labelOnly="1" outline="0" axis="axisRow" fieldPosition="0"/>
    </format>
    <format dxfId="246">
      <pivotArea dataOnly="0" labelOnly="1" fieldPosition="0">
        <references count="1">
          <reference field="11" count="0"/>
        </references>
      </pivotArea>
    </format>
    <format dxfId="245">
      <pivotArea dataOnly="0" labelOnly="1" grandRow="1" outline="0" fieldPosition="0"/>
    </format>
    <format dxfId="244">
      <pivotArea dataOnly="0" labelOnly="1" fieldPosition="0">
        <references count="2">
          <reference field="11" count="1" selected="0">
            <x v="0"/>
          </reference>
          <reference field="12" count="1">
            <x v="0"/>
          </reference>
        </references>
      </pivotArea>
    </format>
    <format dxfId="243">
      <pivotArea dataOnly="0" labelOnly="1" fieldPosition="0">
        <references count="2">
          <reference field="11" count="1" selected="0">
            <x v="1"/>
          </reference>
          <reference field="12" count="1">
            <x v="0"/>
          </reference>
        </references>
      </pivotArea>
    </format>
    <format dxfId="242">
      <pivotArea dataOnly="0" labelOnly="1" fieldPosition="0">
        <references count="2">
          <reference field="11" count="1" selected="0">
            <x v="2"/>
          </reference>
          <reference field="12" count="7">
            <x v="1"/>
            <x v="2"/>
            <x v="3"/>
            <x v="4"/>
            <x v="5"/>
            <x v="6"/>
            <x v="7"/>
          </reference>
        </references>
      </pivotArea>
    </format>
    <format dxfId="241">
      <pivotArea dataOnly="0" labelOnly="1" fieldPosition="0">
        <references count="3">
          <reference field="11" count="1" selected="0">
            <x v="0"/>
          </reference>
          <reference field="12" count="1" selected="0">
            <x v="0"/>
          </reference>
          <reference field="15" count="5">
            <x v="9"/>
            <x v="10"/>
            <x v="11"/>
            <x v="12"/>
            <x v="15"/>
          </reference>
        </references>
      </pivotArea>
    </format>
    <format dxfId="240">
      <pivotArea dataOnly="0" labelOnly="1" fieldPosition="0">
        <references count="3">
          <reference field="11" count="1" selected="0">
            <x v="1"/>
          </reference>
          <reference field="12" count="1" selected="0">
            <x v="0"/>
          </reference>
          <reference field="15" count="1">
            <x v="8"/>
          </reference>
        </references>
      </pivotArea>
    </format>
    <format dxfId="239">
      <pivotArea dataOnly="0" labelOnly="1" fieldPosition="0">
        <references count="3">
          <reference field="11" count="1" selected="0">
            <x v="2"/>
          </reference>
          <reference field="12" count="1" selected="0">
            <x v="5"/>
          </reference>
          <reference field="15" count="23">
            <x v="1"/>
            <x v="2"/>
            <x v="3"/>
            <x v="4"/>
            <x v="5"/>
            <x v="6"/>
            <x v="7"/>
            <x v="14"/>
            <x v="16"/>
            <x v="18"/>
            <x v="20"/>
            <x v="21"/>
            <x v="22"/>
            <x v="23"/>
            <x v="24"/>
            <x v="25"/>
            <x v="26"/>
            <x v="27"/>
            <x v="28"/>
            <x v="29"/>
            <x v="30"/>
            <x v="35"/>
            <x v="37"/>
          </reference>
        </references>
      </pivotArea>
    </format>
    <format dxfId="238">
      <pivotArea dataOnly="0" labelOnly="1" fieldPosition="0">
        <references count="3">
          <reference field="11" count="1" selected="0">
            <x v="2"/>
          </reference>
          <reference field="12" count="1" selected="0">
            <x v="6"/>
          </reference>
          <reference field="15" count="1">
            <x v="17"/>
          </reference>
        </references>
      </pivotArea>
    </format>
    <format dxfId="237">
      <pivotArea dataOnly="0" labelOnly="1" fieldPosition="0">
        <references count="3">
          <reference field="11" count="1" selected="0">
            <x v="2"/>
          </reference>
          <reference field="12" count="1" selected="0">
            <x v="3"/>
          </reference>
          <reference field="15" count="2">
            <x v="0"/>
            <x v="15"/>
          </reference>
        </references>
      </pivotArea>
    </format>
    <format dxfId="236">
      <pivotArea dataOnly="0" labelOnly="1" fieldPosition="0">
        <references count="3">
          <reference field="11" count="1" selected="0">
            <x v="2"/>
          </reference>
          <reference field="12" count="1" selected="0">
            <x v="7"/>
          </reference>
          <reference field="15" count="4">
            <x v="19"/>
            <x v="31"/>
            <x v="32"/>
            <x v="33"/>
          </reference>
        </references>
      </pivotArea>
    </format>
    <format dxfId="235">
      <pivotArea dataOnly="0" labelOnly="1" fieldPosition="0">
        <references count="3">
          <reference field="11" count="1" selected="0">
            <x v="2"/>
          </reference>
          <reference field="12" count="1" selected="0">
            <x v="1"/>
          </reference>
          <reference field="15" count="3">
            <x v="13"/>
            <x v="34"/>
            <x v="36"/>
          </reference>
        </references>
      </pivotArea>
    </format>
    <format dxfId="234">
      <pivotArea dataOnly="0" labelOnly="1" outline="0" fieldPosition="0">
        <references count="1">
          <reference field="4294967294" count="2">
            <x v="0"/>
            <x v="2"/>
          </reference>
        </references>
      </pivotArea>
    </format>
    <format dxfId="233">
      <pivotArea type="all" dataOnly="0" outline="0" fieldPosition="0"/>
    </format>
    <format dxfId="232">
      <pivotArea outline="0" collapsedLevelsAreSubtotals="1" fieldPosition="0"/>
    </format>
    <format dxfId="231">
      <pivotArea field="11" type="button" dataOnly="0" labelOnly="1" outline="0" axis="axisRow" fieldPosition="0"/>
    </format>
    <format dxfId="230">
      <pivotArea dataOnly="0" labelOnly="1" fieldPosition="0">
        <references count="1">
          <reference field="11" count="0"/>
        </references>
      </pivotArea>
    </format>
    <format dxfId="229">
      <pivotArea dataOnly="0" labelOnly="1" grandRow="1" outline="0" fieldPosition="0"/>
    </format>
    <format dxfId="228">
      <pivotArea dataOnly="0" labelOnly="1" fieldPosition="0">
        <references count="2">
          <reference field="11" count="1" selected="0">
            <x v="0"/>
          </reference>
          <reference field="12" count="1">
            <x v="0"/>
          </reference>
        </references>
      </pivotArea>
    </format>
    <format dxfId="227">
      <pivotArea dataOnly="0" labelOnly="1" fieldPosition="0">
        <references count="2">
          <reference field="11" count="1" selected="0">
            <x v="1"/>
          </reference>
          <reference field="12" count="1">
            <x v="0"/>
          </reference>
        </references>
      </pivotArea>
    </format>
    <format dxfId="226">
      <pivotArea dataOnly="0" labelOnly="1" fieldPosition="0">
        <references count="2">
          <reference field="11" count="1" selected="0">
            <x v="2"/>
          </reference>
          <reference field="12" count="7">
            <x v="1"/>
            <x v="2"/>
            <x v="3"/>
            <x v="4"/>
            <x v="5"/>
            <x v="6"/>
            <x v="7"/>
          </reference>
        </references>
      </pivotArea>
    </format>
    <format dxfId="225">
      <pivotArea dataOnly="0" labelOnly="1" fieldPosition="0">
        <references count="3">
          <reference field="11" count="1" selected="0">
            <x v="0"/>
          </reference>
          <reference field="12" count="1" selected="0">
            <x v="0"/>
          </reference>
          <reference field="15" count="5">
            <x v="9"/>
            <x v="10"/>
            <x v="11"/>
            <x v="12"/>
            <x v="15"/>
          </reference>
        </references>
      </pivotArea>
    </format>
    <format dxfId="224">
      <pivotArea dataOnly="0" labelOnly="1" fieldPosition="0">
        <references count="3">
          <reference field="11" count="1" selected="0">
            <x v="1"/>
          </reference>
          <reference field="12" count="1" selected="0">
            <x v="0"/>
          </reference>
          <reference field="15" count="1">
            <x v="8"/>
          </reference>
        </references>
      </pivotArea>
    </format>
    <format dxfId="223">
      <pivotArea dataOnly="0" labelOnly="1" fieldPosition="0">
        <references count="3">
          <reference field="11" count="1" selected="0">
            <x v="2"/>
          </reference>
          <reference field="12" count="1" selected="0">
            <x v="5"/>
          </reference>
          <reference field="15" count="23">
            <x v="1"/>
            <x v="2"/>
            <x v="3"/>
            <x v="4"/>
            <x v="5"/>
            <x v="6"/>
            <x v="7"/>
            <x v="14"/>
            <x v="16"/>
            <x v="18"/>
            <x v="20"/>
            <x v="21"/>
            <x v="22"/>
            <x v="23"/>
            <x v="24"/>
            <x v="25"/>
            <x v="26"/>
            <x v="27"/>
            <x v="28"/>
            <x v="29"/>
            <x v="30"/>
            <x v="35"/>
            <x v="37"/>
          </reference>
        </references>
      </pivotArea>
    </format>
    <format dxfId="222">
      <pivotArea dataOnly="0" labelOnly="1" fieldPosition="0">
        <references count="3">
          <reference field="11" count="1" selected="0">
            <x v="2"/>
          </reference>
          <reference field="12" count="1" selected="0">
            <x v="6"/>
          </reference>
          <reference field="15" count="1">
            <x v="17"/>
          </reference>
        </references>
      </pivotArea>
    </format>
    <format dxfId="221">
      <pivotArea dataOnly="0" labelOnly="1" fieldPosition="0">
        <references count="3">
          <reference field="11" count="1" selected="0">
            <x v="2"/>
          </reference>
          <reference field="12" count="1" selected="0">
            <x v="3"/>
          </reference>
          <reference field="15" count="2">
            <x v="0"/>
            <x v="15"/>
          </reference>
        </references>
      </pivotArea>
    </format>
    <format dxfId="220">
      <pivotArea dataOnly="0" labelOnly="1" fieldPosition="0">
        <references count="3">
          <reference field="11" count="1" selected="0">
            <x v="2"/>
          </reference>
          <reference field="12" count="1" selected="0">
            <x v="7"/>
          </reference>
          <reference field="15" count="4">
            <x v="19"/>
            <x v="31"/>
            <x v="32"/>
            <x v="33"/>
          </reference>
        </references>
      </pivotArea>
    </format>
    <format dxfId="219">
      <pivotArea dataOnly="0" labelOnly="1" fieldPosition="0">
        <references count="3">
          <reference field="11" count="1" selected="0">
            <x v="2"/>
          </reference>
          <reference field="12" count="1" selected="0">
            <x v="1"/>
          </reference>
          <reference field="15" count="3">
            <x v="13"/>
            <x v="34"/>
            <x v="36"/>
          </reference>
        </references>
      </pivotArea>
    </format>
    <format dxfId="218">
      <pivotArea dataOnly="0" labelOnly="1" outline="0" fieldPosition="0">
        <references count="1">
          <reference field="4294967294" count="2">
            <x v="0"/>
            <x v="2"/>
          </reference>
        </references>
      </pivotArea>
    </format>
    <format dxfId="217">
      <pivotArea field="11" type="button" dataOnly="0" labelOnly="1" outline="0" axis="axisRow" fieldPosition="0"/>
    </format>
    <format dxfId="216">
      <pivotArea dataOnly="0" labelOnly="1" outline="0" fieldPosition="0">
        <references count="1">
          <reference field="4294967294" count="2">
            <x v="0"/>
            <x v="2"/>
          </reference>
        </references>
      </pivotArea>
    </format>
    <format dxfId="215">
      <pivotArea field="11" type="button" dataOnly="0" labelOnly="1" outline="0" axis="axisRow" fieldPosition="0"/>
    </format>
    <format dxfId="214">
      <pivotArea dataOnly="0" labelOnly="1" outline="0" fieldPosition="0">
        <references count="1">
          <reference field="4294967294" count="2">
            <x v="0"/>
            <x v="2"/>
          </reference>
        </references>
      </pivotArea>
    </format>
    <format dxfId="213">
      <pivotArea dataOnly="0" labelOnly="1" fieldPosition="0">
        <references count="1">
          <reference field="11" count="1">
            <x v="0"/>
          </reference>
        </references>
      </pivotArea>
    </format>
    <format dxfId="212">
      <pivotArea dataOnly="0" labelOnly="1" fieldPosition="0">
        <references count="2">
          <reference field="11" count="1" selected="0">
            <x v="0"/>
          </reference>
          <reference field="12" count="1">
            <x v="0"/>
          </reference>
        </references>
      </pivotArea>
    </format>
    <format dxfId="211">
      <pivotArea dataOnly="0" labelOnly="1" fieldPosition="0">
        <references count="3">
          <reference field="11" count="1" selected="0">
            <x v="0"/>
          </reference>
          <reference field="12" count="1" selected="0">
            <x v="0"/>
          </reference>
          <reference field="15" count="7">
            <x v="9"/>
            <x v="10"/>
            <x v="11"/>
            <x v="12"/>
            <x v="15"/>
            <x v="41"/>
            <x v="50"/>
          </reference>
        </references>
      </pivotArea>
    </format>
    <format dxfId="210">
      <pivotArea dataOnly="0" fieldPosition="0">
        <references count="2">
          <reference field="12" count="1">
            <x v="0"/>
          </reference>
          <reference field="15" count="0" defaultSubtotal="1" sumSubtotal="1" countASubtotal="1" avgSubtotal="1" maxSubtotal="1" minSubtotal="1" productSubtotal="1" countSubtotal="1" stdDevSubtotal="1" stdDevPSubtotal="1" varSubtotal="1" varPSubtotal="1"/>
        </references>
      </pivotArea>
    </format>
    <format dxfId="209">
      <pivotArea dataOnly="0" fieldPosition="0">
        <references count="1">
          <reference field="12" count="1">
            <x v="0"/>
          </reference>
        </references>
      </pivotArea>
    </format>
    <format dxfId="208">
      <pivotArea dataOnly="0" fieldPosition="0">
        <references count="1">
          <reference field="11" count="1">
            <x v="1"/>
          </reference>
        </references>
      </pivotArea>
    </format>
    <format dxfId="207">
      <pivotArea dataOnly="0" labelOnly="1" fieldPosition="0">
        <references count="1">
          <reference field="11" count="1">
            <x v="2"/>
          </reference>
        </references>
      </pivotArea>
    </format>
    <format dxfId="206">
      <pivotArea dataOnly="0" labelOnly="1" fieldPosition="0">
        <references count="2">
          <reference field="11" count="1" selected="0">
            <x v="2"/>
          </reference>
          <reference field="12" count="1">
            <x v="5"/>
          </reference>
        </references>
      </pivotArea>
    </format>
    <format dxfId="205">
      <pivotArea dataOnly="0" labelOnly="1" fieldPosition="0">
        <references count="2">
          <reference field="11" count="1" selected="0">
            <x v="2"/>
          </reference>
          <reference field="12" count="1">
            <x v="6"/>
          </reference>
        </references>
      </pivotArea>
    </format>
    <format dxfId="204">
      <pivotArea dataOnly="0" labelOnly="1" fieldPosition="0">
        <references count="2">
          <reference field="11" count="1" selected="0">
            <x v="2"/>
          </reference>
          <reference field="12" count="1">
            <x v="3"/>
          </reference>
        </references>
      </pivotArea>
    </format>
    <format dxfId="203">
      <pivotArea dataOnly="0" labelOnly="1" fieldPosition="0">
        <references count="2">
          <reference field="11" count="1" selected="0">
            <x v="2"/>
          </reference>
          <reference field="12" count="1">
            <x v="4"/>
          </reference>
        </references>
      </pivotArea>
    </format>
    <format dxfId="202">
      <pivotArea dataOnly="0" labelOnly="1" fieldPosition="0">
        <references count="2">
          <reference field="11" count="1" selected="0">
            <x v="2"/>
          </reference>
          <reference field="12" count="1">
            <x v="2"/>
          </reference>
        </references>
      </pivotArea>
    </format>
    <format dxfId="201">
      <pivotArea dataOnly="0" labelOnly="1" fieldPosition="0">
        <references count="2">
          <reference field="11" count="1" selected="0">
            <x v="2"/>
          </reference>
          <reference field="12" count="1">
            <x v="8"/>
          </reference>
        </references>
      </pivotArea>
    </format>
    <format dxfId="200">
      <pivotArea dataOnly="0" labelOnly="1" fieldPosition="0">
        <references count="2">
          <reference field="11" count="1" selected="0">
            <x v="2"/>
          </reference>
          <reference field="12" count="1">
            <x v="1"/>
          </reference>
        </references>
      </pivotArea>
    </format>
    <format dxfId="199">
      <pivotArea dataOnly="0" labelOnly="1" fieldPosition="0">
        <references count="2">
          <reference field="11" count="1" selected="0">
            <x v="2"/>
          </reference>
          <reference field="12" count="1">
            <x v="7"/>
          </reference>
        </references>
      </pivotArea>
    </format>
    <format dxfId="198">
      <pivotArea grandRow="1" outline="0" collapsedLevelsAreSubtotals="1" fieldPosition="0"/>
    </format>
    <format dxfId="197">
      <pivotArea dataOnly="0" labelOnly="1" grandRow="1" outline="0" fieldPosition="0"/>
    </format>
    <format dxfId="196">
      <pivotArea dataOnly="0" labelOnly="1" fieldPosition="0">
        <references count="3">
          <reference field="11" count="1" selected="0">
            <x v="2"/>
          </reference>
          <reference field="12" count="1" selected="0">
            <x v="5"/>
          </reference>
          <reference field="15" count="23">
            <x v="1"/>
            <x v="2"/>
            <x v="3"/>
            <x v="4"/>
            <x v="5"/>
            <x v="6"/>
            <x v="7"/>
            <x v="14"/>
            <x v="16"/>
            <x v="18"/>
            <x v="20"/>
            <x v="21"/>
            <x v="22"/>
            <x v="23"/>
            <x v="24"/>
            <x v="25"/>
            <x v="26"/>
            <x v="27"/>
            <x v="28"/>
            <x v="29"/>
            <x v="30"/>
            <x v="35"/>
            <x v="37"/>
          </reference>
        </references>
      </pivotArea>
    </format>
    <format dxfId="195">
      <pivotArea dataOnly="0" labelOnly="1" fieldPosition="0">
        <references count="3">
          <reference field="11" count="1" selected="0">
            <x v="2"/>
          </reference>
          <reference field="12" count="1" selected="0">
            <x v="5"/>
          </reference>
          <reference field="15" count="23">
            <x v="1"/>
            <x v="2"/>
            <x v="3"/>
            <x v="4"/>
            <x v="5"/>
            <x v="6"/>
            <x v="7"/>
            <x v="14"/>
            <x v="16"/>
            <x v="18"/>
            <x v="20"/>
            <x v="21"/>
            <x v="22"/>
            <x v="23"/>
            <x v="24"/>
            <x v="25"/>
            <x v="26"/>
            <x v="27"/>
            <x v="28"/>
            <x v="29"/>
            <x v="30"/>
            <x v="35"/>
            <x v="37"/>
          </reference>
        </references>
      </pivotArea>
    </format>
    <format dxfId="194">
      <pivotArea dataOnly="0" labelOnly="1" fieldPosition="0">
        <references count="3">
          <reference field="11" count="1" selected="0">
            <x v="2"/>
          </reference>
          <reference field="12" count="1" selected="0">
            <x v="6"/>
          </reference>
          <reference field="15" count="2">
            <x v="17"/>
            <x v="38"/>
          </reference>
        </references>
      </pivotArea>
    </format>
    <format dxfId="193">
      <pivotArea dataOnly="0" labelOnly="1" fieldPosition="0">
        <references count="3">
          <reference field="11" count="1" selected="0">
            <x v="2"/>
          </reference>
          <reference field="12" count="1" selected="0">
            <x v="3"/>
          </reference>
          <reference field="15" count="3">
            <x v="0"/>
            <x v="15"/>
            <x v="42"/>
          </reference>
        </references>
      </pivotArea>
    </format>
    <format dxfId="192">
      <pivotArea dataOnly="0" labelOnly="1" fieldPosition="0">
        <references count="3">
          <reference field="11" count="1" selected="0">
            <x v="2"/>
          </reference>
          <reference field="12" count="1" selected="0">
            <x v="4"/>
          </reference>
          <reference field="15" count="1">
            <x v="39"/>
          </reference>
        </references>
      </pivotArea>
    </format>
    <format dxfId="191">
      <pivotArea dataOnly="0" labelOnly="1" fieldPosition="0">
        <references count="3">
          <reference field="11" count="1" selected="0">
            <x v="2"/>
          </reference>
          <reference field="12" count="1" selected="0">
            <x v="2"/>
          </reference>
          <reference field="15" count="1">
            <x v="40"/>
          </reference>
        </references>
      </pivotArea>
    </format>
    <format dxfId="190">
      <pivotArea dataOnly="0" labelOnly="1" fieldPosition="0">
        <references count="3">
          <reference field="11" count="1" selected="0">
            <x v="2"/>
          </reference>
          <reference field="12" count="1" selected="0">
            <x v="8"/>
          </reference>
          <reference field="15" count="4">
            <x v="19"/>
            <x v="31"/>
            <x v="32"/>
            <x v="48"/>
          </reference>
        </references>
      </pivotArea>
    </format>
    <format dxfId="189">
      <pivotArea dataOnly="0" labelOnly="1" fieldPosition="0">
        <references count="3">
          <reference field="11" count="1" selected="0">
            <x v="2"/>
          </reference>
          <reference field="12" count="1" selected="0">
            <x v="1"/>
          </reference>
          <reference field="15" count="10">
            <x v="13"/>
            <x v="34"/>
            <x v="36"/>
            <x v="41"/>
            <x v="42"/>
            <x v="43"/>
            <x v="44"/>
            <x v="45"/>
            <x v="46"/>
            <x v="47"/>
          </reference>
        </references>
      </pivotArea>
    </format>
    <format dxfId="188">
      <pivotArea dataOnly="0" labelOnly="1" fieldPosition="0">
        <references count="3">
          <reference field="11" count="1" selected="0">
            <x v="2"/>
          </reference>
          <reference field="12" count="1" selected="0">
            <x v="7"/>
          </reference>
          <reference field="15" count="6">
            <x v="19"/>
            <x v="31"/>
            <x v="32"/>
            <x v="33"/>
            <x v="48"/>
            <x v="49"/>
          </reference>
        </references>
      </pivotArea>
    </format>
    <format dxfId="187">
      <pivotArea type="all" dataOnly="0" outline="0" fieldPosition="0"/>
    </format>
    <format dxfId="186">
      <pivotArea outline="0" collapsedLevelsAreSubtotals="1" fieldPosition="0"/>
    </format>
    <format dxfId="185">
      <pivotArea field="11" type="button" dataOnly="0" labelOnly="1" outline="0" axis="axisRow" fieldPosition="0"/>
    </format>
    <format dxfId="184">
      <pivotArea dataOnly="0" labelOnly="1" fieldPosition="0">
        <references count="1">
          <reference field="11" count="0"/>
        </references>
      </pivotArea>
    </format>
    <format dxfId="183">
      <pivotArea dataOnly="0" labelOnly="1" grandRow="1" outline="0" fieldPosition="0"/>
    </format>
    <format dxfId="182">
      <pivotArea dataOnly="0" labelOnly="1" fieldPosition="0">
        <references count="2">
          <reference field="11" count="1" selected="0">
            <x v="0"/>
          </reference>
          <reference field="12" count="1">
            <x v="0"/>
          </reference>
        </references>
      </pivotArea>
    </format>
    <format dxfId="181">
      <pivotArea dataOnly="0" labelOnly="1" fieldPosition="0">
        <references count="2">
          <reference field="11" count="1" selected="0">
            <x v="1"/>
          </reference>
          <reference field="12" count="1">
            <x v="0"/>
          </reference>
        </references>
      </pivotArea>
    </format>
    <format dxfId="180">
      <pivotArea dataOnly="0" labelOnly="1" fieldPosition="0">
        <references count="2">
          <reference field="11" count="1" selected="0">
            <x v="2"/>
          </reference>
          <reference field="12" count="8">
            <x v="1"/>
            <x v="2"/>
            <x v="3"/>
            <x v="4"/>
            <x v="5"/>
            <x v="6"/>
            <x v="7"/>
            <x v="8"/>
          </reference>
        </references>
      </pivotArea>
    </format>
    <format dxfId="179">
      <pivotArea dataOnly="0" labelOnly="1" fieldPosition="0">
        <references count="3">
          <reference field="11" count="1" selected="0">
            <x v="0"/>
          </reference>
          <reference field="12" count="1" selected="0">
            <x v="0"/>
          </reference>
          <reference field="15" count="7">
            <x v="9"/>
            <x v="10"/>
            <x v="11"/>
            <x v="12"/>
            <x v="15"/>
            <x v="41"/>
            <x v="50"/>
          </reference>
        </references>
      </pivotArea>
    </format>
    <format dxfId="178">
      <pivotArea dataOnly="0" labelOnly="1" fieldPosition="0">
        <references count="3">
          <reference field="11" count="1" selected="0">
            <x v="1"/>
          </reference>
          <reference field="12" count="1" selected="0">
            <x v="0"/>
          </reference>
          <reference field="15" count="1">
            <x v="8"/>
          </reference>
        </references>
      </pivotArea>
    </format>
    <format dxfId="177">
      <pivotArea dataOnly="0" labelOnly="1" fieldPosition="0">
        <references count="3">
          <reference field="11" count="1" selected="0">
            <x v="2"/>
          </reference>
          <reference field="12" count="1" selected="0">
            <x v="5"/>
          </reference>
          <reference field="15" count="23">
            <x v="1"/>
            <x v="2"/>
            <x v="3"/>
            <x v="4"/>
            <x v="5"/>
            <x v="6"/>
            <x v="7"/>
            <x v="14"/>
            <x v="16"/>
            <x v="18"/>
            <x v="20"/>
            <x v="21"/>
            <x v="22"/>
            <x v="23"/>
            <x v="24"/>
            <x v="25"/>
            <x v="26"/>
            <x v="27"/>
            <x v="28"/>
            <x v="29"/>
            <x v="30"/>
            <x v="35"/>
            <x v="37"/>
          </reference>
        </references>
      </pivotArea>
    </format>
    <format dxfId="176">
      <pivotArea dataOnly="0" labelOnly="1" fieldPosition="0">
        <references count="3">
          <reference field="11" count="1" selected="0">
            <x v="2"/>
          </reference>
          <reference field="12" count="1" selected="0">
            <x v="6"/>
          </reference>
          <reference field="15" count="2">
            <x v="17"/>
            <x v="38"/>
          </reference>
        </references>
      </pivotArea>
    </format>
    <format dxfId="175">
      <pivotArea dataOnly="0" labelOnly="1" fieldPosition="0">
        <references count="3">
          <reference field="11" count="1" selected="0">
            <x v="2"/>
          </reference>
          <reference field="12" count="1" selected="0">
            <x v="3"/>
          </reference>
          <reference field="15" count="3">
            <x v="0"/>
            <x v="15"/>
            <x v="42"/>
          </reference>
        </references>
      </pivotArea>
    </format>
    <format dxfId="174">
      <pivotArea dataOnly="0" labelOnly="1" fieldPosition="0">
        <references count="3">
          <reference field="11" count="1" selected="0">
            <x v="2"/>
          </reference>
          <reference field="12" count="1" selected="0">
            <x v="4"/>
          </reference>
          <reference field="15" count="1">
            <x v="39"/>
          </reference>
        </references>
      </pivotArea>
    </format>
    <format dxfId="173">
      <pivotArea dataOnly="0" labelOnly="1" fieldPosition="0">
        <references count="3">
          <reference field="11" count="1" selected="0">
            <x v="2"/>
          </reference>
          <reference field="12" count="1" selected="0">
            <x v="2"/>
          </reference>
          <reference field="15" count="1">
            <x v="40"/>
          </reference>
        </references>
      </pivotArea>
    </format>
    <format dxfId="172">
      <pivotArea dataOnly="0" labelOnly="1" fieldPosition="0">
        <references count="3">
          <reference field="11" count="1" selected="0">
            <x v="2"/>
          </reference>
          <reference field="12" count="1" selected="0">
            <x v="8"/>
          </reference>
          <reference field="15" count="4">
            <x v="19"/>
            <x v="31"/>
            <x v="32"/>
            <x v="48"/>
          </reference>
        </references>
      </pivotArea>
    </format>
    <format dxfId="171">
      <pivotArea dataOnly="0" labelOnly="1" fieldPosition="0">
        <references count="3">
          <reference field="11" count="1" selected="0">
            <x v="2"/>
          </reference>
          <reference field="12" count="1" selected="0">
            <x v="1"/>
          </reference>
          <reference field="15" count="10">
            <x v="13"/>
            <x v="34"/>
            <x v="36"/>
            <x v="41"/>
            <x v="42"/>
            <x v="43"/>
            <x v="44"/>
            <x v="45"/>
            <x v="46"/>
            <x v="47"/>
          </reference>
        </references>
      </pivotArea>
    </format>
    <format dxfId="170">
      <pivotArea dataOnly="0" labelOnly="1" fieldPosition="0">
        <references count="3">
          <reference field="11" count="1" selected="0">
            <x v="2"/>
          </reference>
          <reference field="12" count="1" selected="0">
            <x v="7"/>
          </reference>
          <reference field="15" count="6">
            <x v="19"/>
            <x v="31"/>
            <x v="32"/>
            <x v="33"/>
            <x v="48"/>
            <x v="49"/>
          </reference>
        </references>
      </pivotArea>
    </format>
    <format dxfId="169">
      <pivotArea dataOnly="0" labelOnly="1" outline="0" fieldPosition="0">
        <references count="1">
          <reference field="4294967294" count="2">
            <x v="0"/>
            <x v="2"/>
          </reference>
        </references>
      </pivotArea>
    </format>
    <format dxfId="168">
      <pivotArea type="all" dataOnly="0" outline="0" fieldPosition="0"/>
    </format>
    <format dxfId="167">
      <pivotArea outline="0" collapsedLevelsAreSubtotals="1" fieldPosition="0"/>
    </format>
    <format dxfId="166">
      <pivotArea field="11" type="button" dataOnly="0" labelOnly="1" outline="0" axis="axisRow" fieldPosition="0"/>
    </format>
    <format dxfId="165">
      <pivotArea dataOnly="0" labelOnly="1" fieldPosition="0">
        <references count="1">
          <reference field="11" count="0"/>
        </references>
      </pivotArea>
    </format>
    <format dxfId="164">
      <pivotArea dataOnly="0" labelOnly="1" grandRow="1" outline="0" fieldPosition="0"/>
    </format>
    <format dxfId="163">
      <pivotArea dataOnly="0" labelOnly="1" fieldPosition="0">
        <references count="2">
          <reference field="11" count="1" selected="0">
            <x v="0"/>
          </reference>
          <reference field="12" count="1">
            <x v="0"/>
          </reference>
        </references>
      </pivotArea>
    </format>
    <format dxfId="162">
      <pivotArea dataOnly="0" labelOnly="1" fieldPosition="0">
        <references count="2">
          <reference field="11" count="1" selected="0">
            <x v="1"/>
          </reference>
          <reference field="12" count="1">
            <x v="0"/>
          </reference>
        </references>
      </pivotArea>
    </format>
    <format dxfId="161">
      <pivotArea dataOnly="0" labelOnly="1" fieldPosition="0">
        <references count="2">
          <reference field="11" count="1" selected="0">
            <x v="2"/>
          </reference>
          <reference field="12" count="8">
            <x v="1"/>
            <x v="2"/>
            <x v="3"/>
            <x v="4"/>
            <x v="5"/>
            <x v="6"/>
            <x v="7"/>
            <x v="8"/>
          </reference>
        </references>
      </pivotArea>
    </format>
    <format dxfId="160">
      <pivotArea dataOnly="0" labelOnly="1" fieldPosition="0">
        <references count="3">
          <reference field="11" count="1" selected="0">
            <x v="0"/>
          </reference>
          <reference field="12" count="1" selected="0">
            <x v="0"/>
          </reference>
          <reference field="15" count="7">
            <x v="9"/>
            <x v="10"/>
            <x v="11"/>
            <x v="12"/>
            <x v="15"/>
            <x v="41"/>
            <x v="50"/>
          </reference>
        </references>
      </pivotArea>
    </format>
    <format dxfId="159">
      <pivotArea dataOnly="0" labelOnly="1" fieldPosition="0">
        <references count="3">
          <reference field="11" count="1" selected="0">
            <x v="1"/>
          </reference>
          <reference field="12" count="1" selected="0">
            <x v="0"/>
          </reference>
          <reference field="15" count="1">
            <x v="8"/>
          </reference>
        </references>
      </pivotArea>
    </format>
    <format dxfId="158">
      <pivotArea dataOnly="0" labelOnly="1" fieldPosition="0">
        <references count="3">
          <reference field="11" count="1" selected="0">
            <x v="2"/>
          </reference>
          <reference field="12" count="1" selected="0">
            <x v="5"/>
          </reference>
          <reference field="15" count="23">
            <x v="1"/>
            <x v="2"/>
            <x v="3"/>
            <x v="4"/>
            <x v="5"/>
            <x v="6"/>
            <x v="7"/>
            <x v="14"/>
            <x v="16"/>
            <x v="18"/>
            <x v="20"/>
            <x v="21"/>
            <x v="22"/>
            <x v="23"/>
            <x v="24"/>
            <x v="25"/>
            <x v="26"/>
            <x v="27"/>
            <x v="28"/>
            <x v="29"/>
            <x v="30"/>
            <x v="35"/>
            <x v="37"/>
          </reference>
        </references>
      </pivotArea>
    </format>
    <format dxfId="157">
      <pivotArea dataOnly="0" labelOnly="1" fieldPosition="0">
        <references count="3">
          <reference field="11" count="1" selected="0">
            <x v="2"/>
          </reference>
          <reference field="12" count="1" selected="0">
            <x v="6"/>
          </reference>
          <reference field="15" count="2">
            <x v="17"/>
            <x v="38"/>
          </reference>
        </references>
      </pivotArea>
    </format>
    <format dxfId="156">
      <pivotArea dataOnly="0" labelOnly="1" fieldPosition="0">
        <references count="3">
          <reference field="11" count="1" selected="0">
            <x v="2"/>
          </reference>
          <reference field="12" count="1" selected="0">
            <x v="3"/>
          </reference>
          <reference field="15" count="3">
            <x v="0"/>
            <x v="15"/>
            <x v="42"/>
          </reference>
        </references>
      </pivotArea>
    </format>
    <format dxfId="155">
      <pivotArea dataOnly="0" labelOnly="1" fieldPosition="0">
        <references count="3">
          <reference field="11" count="1" selected="0">
            <x v="2"/>
          </reference>
          <reference field="12" count="1" selected="0">
            <x v="4"/>
          </reference>
          <reference field="15" count="1">
            <x v="39"/>
          </reference>
        </references>
      </pivotArea>
    </format>
    <format dxfId="154">
      <pivotArea dataOnly="0" labelOnly="1" fieldPosition="0">
        <references count="3">
          <reference field="11" count="1" selected="0">
            <x v="2"/>
          </reference>
          <reference field="12" count="1" selected="0">
            <x v="2"/>
          </reference>
          <reference field="15" count="1">
            <x v="40"/>
          </reference>
        </references>
      </pivotArea>
    </format>
    <format dxfId="153">
      <pivotArea dataOnly="0" labelOnly="1" fieldPosition="0">
        <references count="3">
          <reference field="11" count="1" selected="0">
            <x v="2"/>
          </reference>
          <reference field="12" count="1" selected="0">
            <x v="8"/>
          </reference>
          <reference field="15" count="4">
            <x v="19"/>
            <x v="31"/>
            <x v="32"/>
            <x v="48"/>
          </reference>
        </references>
      </pivotArea>
    </format>
    <format dxfId="152">
      <pivotArea dataOnly="0" labelOnly="1" fieldPosition="0">
        <references count="3">
          <reference field="11" count="1" selected="0">
            <x v="2"/>
          </reference>
          <reference field="12" count="1" selected="0">
            <x v="1"/>
          </reference>
          <reference field="15" count="10">
            <x v="13"/>
            <x v="34"/>
            <x v="36"/>
            <x v="41"/>
            <x v="42"/>
            <x v="43"/>
            <x v="44"/>
            <x v="45"/>
            <x v="46"/>
            <x v="47"/>
          </reference>
        </references>
      </pivotArea>
    </format>
    <format dxfId="151">
      <pivotArea dataOnly="0" labelOnly="1" fieldPosition="0">
        <references count="3">
          <reference field="11" count="1" selected="0">
            <x v="2"/>
          </reference>
          <reference field="12" count="1" selected="0">
            <x v="7"/>
          </reference>
          <reference field="15" count="6">
            <x v="19"/>
            <x v="31"/>
            <x v="32"/>
            <x v="33"/>
            <x v="48"/>
            <x v="49"/>
          </reference>
        </references>
      </pivotArea>
    </format>
    <format dxfId="150">
      <pivotArea dataOnly="0" labelOnly="1" outline="0" fieldPosition="0">
        <references count="1">
          <reference field="4294967294" count="2">
            <x v="0"/>
            <x v="2"/>
          </reference>
        </references>
      </pivotArea>
    </format>
    <format dxfId="149">
      <pivotArea field="11" type="button" dataOnly="0" labelOnly="1" outline="0" axis="axisRow" fieldPosition="0"/>
    </format>
    <format dxfId="148">
      <pivotArea dataOnly="0" labelOnly="1" outline="0" fieldPosition="0">
        <references count="1">
          <reference field="4294967294" count="2">
            <x v="0"/>
            <x v="2"/>
          </reference>
        </references>
      </pivotArea>
    </format>
    <format dxfId="147">
      <pivotArea dataOnly="0" labelOnly="1" outline="0" fieldPosition="0">
        <references count="1">
          <reference field="4294967294" count="2">
            <x v="0"/>
            <x v="2"/>
          </reference>
        </references>
      </pivotArea>
    </format>
    <format dxfId="146">
      <pivotArea outline="0" fieldPosition="0">
        <references count="1">
          <reference field="4294967294" count="1">
            <x v="1"/>
          </reference>
        </references>
      </pivotArea>
    </format>
    <format dxfId="145">
      <pivotArea dataOnly="0" labelOnly="1" outline="0" fieldPosition="0">
        <references count="1">
          <reference field="4294967294" count="1">
            <x v="1"/>
          </reference>
        </references>
      </pivotArea>
    </format>
    <format dxfId="144">
      <pivotArea dataOnly="0" labelOnly="1" outline="0" fieldPosition="0">
        <references count="1">
          <reference field="4294967294" count="1">
            <x v="1"/>
          </reference>
        </references>
      </pivotArea>
    </format>
    <format dxfId="143">
      <pivotArea outline="0" collapsedLevelsAreSubtotals="1" fieldPosition="0">
        <references count="1">
          <reference field="4294967294" count="1" selected="0">
            <x v="1"/>
          </reference>
        </references>
      </pivotArea>
    </format>
    <format dxfId="142">
      <pivotArea dataOnly="0" labelOnly="1" outline="0" fieldPosition="0">
        <references count="1">
          <reference field="4294967294" count="1">
            <x v="1"/>
          </reference>
        </references>
      </pivotArea>
    </format>
    <format dxfId="141">
      <pivotArea dataOnly="0" labelOnly="1" outline="0" fieldPosition="0">
        <references count="1">
          <reference field="4294967294" count="1">
            <x v="1"/>
          </reference>
        </references>
      </pivotArea>
    </format>
    <format dxfId="140">
      <pivotArea field="11" type="button" dataOnly="0" labelOnly="1" outline="0" axis="axisRow" fieldPosition="0"/>
    </format>
    <format dxfId="139">
      <pivotArea dataOnly="0" labelOnly="1" outline="0" fieldPosition="0">
        <references count="1">
          <reference field="4294967294" count="3">
            <x v="0"/>
            <x v="1"/>
            <x v="2"/>
          </reference>
        </references>
      </pivotArea>
    </format>
    <format dxfId="138">
      <pivotArea collapsedLevelsAreSubtotals="1" fieldPosition="0">
        <references count="3">
          <reference field="11" count="0" selected="0"/>
          <reference field="12" count="0" selected="0"/>
          <reference field="15" count="0"/>
        </references>
      </pivotArea>
    </format>
    <format dxfId="137">
      <pivotArea dataOnly="0" labelOnly="1" fieldPosition="0">
        <references count="3">
          <reference field="11" count="0" selected="0"/>
          <reference field="12" count="0" selected="0"/>
          <reference field="15" count="0"/>
        </references>
      </pivotArea>
    </format>
    <format dxfId="136">
      <pivotArea collapsedLevelsAreSubtotals="1" fieldPosition="0">
        <references count="1">
          <reference field="11" count="0"/>
        </references>
      </pivotArea>
    </format>
    <format dxfId="135">
      <pivotArea collapsedLevelsAreSubtotals="1" fieldPosition="0">
        <references count="2">
          <reference field="11" count="0" selected="0"/>
          <reference field="12" count="0"/>
        </references>
      </pivotArea>
    </format>
    <format dxfId="134">
      <pivotArea dataOnly="0" labelOnly="1" fieldPosition="0">
        <references count="1">
          <reference field="11" count="0"/>
        </references>
      </pivotArea>
    </format>
    <format dxfId="133">
      <pivotArea dataOnly="0" labelOnly="1" fieldPosition="0">
        <references count="2">
          <reference field="11" count="0" selected="0"/>
          <reference field="12" count="0"/>
        </references>
      </pivotArea>
    </format>
    <format dxfId="132">
      <pivotArea collapsedLevelsAreSubtotals="1" fieldPosition="0">
        <references count="2">
          <reference field="11" count="1" selected="0">
            <x v="0"/>
          </reference>
          <reference field="12" count="1">
            <x v="0"/>
          </reference>
        </references>
      </pivotArea>
    </format>
    <format dxfId="131">
      <pivotArea dataOnly="0" labelOnly="1" fieldPosition="0">
        <references count="2">
          <reference field="11" count="1" selected="0">
            <x v="0"/>
          </reference>
          <reference field="12" count="1">
            <x v="0"/>
          </reference>
        </references>
      </pivotArea>
    </format>
    <format dxfId="130">
      <pivotArea collapsedLevelsAreSubtotals="1" fieldPosition="0">
        <references count="2">
          <reference field="11" count="1" selected="0">
            <x v="1"/>
          </reference>
          <reference field="12" count="1">
            <x v="0"/>
          </reference>
        </references>
      </pivotArea>
    </format>
    <format dxfId="129">
      <pivotArea dataOnly="0" labelOnly="1" fieldPosition="0">
        <references count="2">
          <reference field="11" count="1" selected="0">
            <x v="1"/>
          </reference>
          <reference field="12" count="1">
            <x v="0"/>
          </reference>
        </references>
      </pivotArea>
    </format>
    <format dxfId="128">
      <pivotArea collapsedLevelsAreSubtotals="1" fieldPosition="0">
        <references count="2">
          <reference field="11" count="1" selected="0">
            <x v="2"/>
          </reference>
          <reference field="12" count="1">
            <x v="5"/>
          </reference>
        </references>
      </pivotArea>
    </format>
    <format dxfId="127">
      <pivotArea dataOnly="0" labelOnly="1" fieldPosition="0">
        <references count="2">
          <reference field="11" count="1" selected="0">
            <x v="2"/>
          </reference>
          <reference field="12" count="1">
            <x v="5"/>
          </reference>
        </references>
      </pivotArea>
    </format>
    <format dxfId="126">
      <pivotArea outline="0" fieldPosition="0">
        <references count="1">
          <reference field="4294967294" count="1">
            <x v="3"/>
          </reference>
        </references>
      </pivotArea>
    </format>
    <format dxfId="125">
      <pivotArea dataOnly="0" labelOnly="1" outline="0" fieldPosition="0">
        <references count="1">
          <reference field="4294967294" count="1">
            <x v="3"/>
          </reference>
        </references>
      </pivotArea>
    </format>
    <format dxfId="124">
      <pivotArea dataOnly="0" labelOnly="1" outline="0" fieldPosition="0">
        <references count="1">
          <reference field="4294967294" count="1">
            <x v="3"/>
          </reference>
        </references>
      </pivotArea>
    </format>
    <format dxfId="123">
      <pivotArea dataOnly="0" labelOnly="1" outline="0" fieldPosition="0">
        <references count="1">
          <reference field="4294967294" count="4">
            <x v="0"/>
            <x v="1"/>
            <x v="2"/>
            <x v="3"/>
          </reference>
        </references>
      </pivotArea>
    </format>
    <format dxfId="122">
      <pivotArea field="11" grandRow="1" outline="0" collapsedLevelsAreSubtotals="1" axis="axisRow" fieldPosition="0">
        <references count="1">
          <reference field="4294967294" count="1" selected="0">
            <x v="3"/>
          </reference>
        </references>
      </pivotArea>
    </format>
    <format dxfId="121">
      <pivotArea outline="0" collapsedLevelsAreSubtotals="1" fieldPosition="0">
        <references count="1">
          <reference field="4294967294" count="1" selected="0">
            <x v="3"/>
          </reference>
        </references>
      </pivotArea>
    </format>
    <format dxfId="120">
      <pivotArea dataOnly="0" labelOnly="1" outline="0" fieldPosition="0">
        <references count="1">
          <reference field="4294967294" count="1">
            <x v="3"/>
          </reference>
        </references>
      </pivotArea>
    </format>
  </formats>
  <pivotTableStyleInfo name="PivotStyleMedium11"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E4025F4A-C0C0-43A5-A576-28F2D4C3DF63}" name="pivtbl_top5"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2">
  <location ref="B4:C11" firstHeaderRow="1" firstDataRow="1" firstDataCol="1"/>
  <pivotFields count="20">
    <pivotField showAll="0"/>
    <pivotField numFmtId="165" showAll="0"/>
    <pivotField multipleItemSelectionAllowed="1" showAll="0"/>
    <pivotField numFmtId="1" showAll="0"/>
    <pivotField showAll="0"/>
    <pivotField dataField="1" showAll="0"/>
    <pivotField showAll="0"/>
    <pivotField showAll="0"/>
    <pivotField showAll="0"/>
    <pivotField showAll="0"/>
    <pivotField showAll="0"/>
    <pivotField showAll="0" measureFilter="1">
      <items count="5">
        <item x="0"/>
        <item x="1"/>
        <item x="2"/>
        <item m="1" x="3"/>
        <item t="default"/>
      </items>
    </pivotField>
    <pivotField showAll="0" sortType="descending">
      <autoSortScope>
        <pivotArea dataOnly="0" outline="0" fieldPosition="0">
          <references count="1">
            <reference field="4294967294" count="1" selected="0">
              <x v="0"/>
            </reference>
          </references>
        </pivotArea>
      </autoSortScope>
    </pivotField>
    <pivotField numFmtId="164" showAll="0"/>
    <pivotField showAll="0"/>
    <pivotField axis="axisRow" showAll="0" measureFilter="1" sortType="descending">
      <items count="297">
        <item m="1" x="120"/>
        <item m="1" x="219"/>
        <item m="1" x="122"/>
        <item m="1" x="232"/>
        <item m="1" x="82"/>
        <item m="1" x="140"/>
        <item m="1" x="167"/>
        <item m="1" x="286"/>
        <item m="1" x="146"/>
        <item m="1" x="97"/>
        <item m="1" x="111"/>
        <item m="1" x="125"/>
        <item m="1" x="295"/>
        <item m="1" x="169"/>
        <item m="1" x="80"/>
        <item m="1" x="196"/>
        <item m="1" x="132"/>
        <item m="1" x="193"/>
        <item m="1" x="137"/>
        <item m="1" x="280"/>
        <item m="1" x="127"/>
        <item m="1" x="98"/>
        <item m="1" x="83"/>
        <item m="1" x="74"/>
        <item m="1" x="164"/>
        <item m="1" x="283"/>
        <item m="1" x="58"/>
        <item m="1" x="199"/>
        <item m="1" x="59"/>
        <item m="1" x="65"/>
        <item m="1" x="119"/>
        <item m="1" x="103"/>
        <item m="1" x="161"/>
        <item m="1" x="288"/>
        <item m="1" x="227"/>
        <item m="1" x="293"/>
        <item m="1" x="284"/>
        <item m="1" x="141"/>
        <item m="1" x="105"/>
        <item m="1" x="72"/>
        <item m="1" x="233"/>
        <item m="1" x="129"/>
        <item m="1" x="225"/>
        <item m="1" x="152"/>
        <item m="1" x="87"/>
        <item m="1" x="153"/>
        <item m="1" x="88"/>
        <item m="1" x="151"/>
        <item m="1" x="66"/>
        <item m="1" x="77"/>
        <item m="1" x="252"/>
        <item m="1" x="155"/>
        <item m="1" x="154"/>
        <item m="1" x="133"/>
        <item m="1" x="186"/>
        <item m="1" x="189"/>
        <item m="1" x="79"/>
        <item m="1" x="162"/>
        <item m="1" x="277"/>
        <item m="1" x="210"/>
        <item m="1" x="109"/>
        <item m="1" x="62"/>
        <item m="1" x="101"/>
        <item m="1" x="75"/>
        <item m="1" x="243"/>
        <item m="1" x="54"/>
        <item m="1" x="213"/>
        <item m="1" x="267"/>
        <item m="1" x="92"/>
        <item m="1" x="211"/>
        <item m="1" x="160"/>
        <item m="1" x="53"/>
        <item m="1" x="240"/>
        <item m="1" x="228"/>
        <item m="1" x="142"/>
        <item m="1" x="270"/>
        <item m="1" x="261"/>
        <item m="1" x="239"/>
        <item m="1" x="70"/>
        <item m="1" x="138"/>
        <item m="1" x="216"/>
        <item m="1" x="214"/>
        <item m="1" x="68"/>
        <item m="1" x="168"/>
        <item m="1" x="215"/>
        <item m="1" x="237"/>
        <item m="1" x="55"/>
        <item m="1" x="195"/>
        <item m="1" x="287"/>
        <item m="1" x="180"/>
        <item m="1" x="205"/>
        <item m="1" x="194"/>
        <item m="1" x="91"/>
        <item m="1" x="202"/>
        <item m="1" x="272"/>
        <item m="1" x="190"/>
        <item m="1" x="61"/>
        <item m="1" x="173"/>
        <item m="1" x="187"/>
        <item m="1" x="113"/>
        <item m="1" x="260"/>
        <item m="1" x="222"/>
        <item m="1" x="178"/>
        <item m="1" x="276"/>
        <item m="1" x="192"/>
        <item m="1" x="254"/>
        <item m="1" x="259"/>
        <item m="1" x="203"/>
        <item m="1" x="136"/>
        <item m="1" x="208"/>
        <item m="1" x="139"/>
        <item m="1" x="177"/>
        <item m="1" x="163"/>
        <item m="1" x="221"/>
        <item m="1" x="165"/>
        <item m="1" x="266"/>
        <item m="1" x="231"/>
        <item m="1" x="108"/>
        <item m="1" x="134"/>
        <item m="1" x="250"/>
        <item m="1" x="241"/>
        <item m="1" x="110"/>
        <item m="1" x="248"/>
        <item m="1" x="292"/>
        <item m="1" x="172"/>
        <item m="1" x="249"/>
        <item m="1" x="63"/>
        <item m="1" x="128"/>
        <item m="1" x="265"/>
        <item m="1" x="116"/>
        <item m="1" x="226"/>
        <item m="1" x="188"/>
        <item m="1" x="145"/>
        <item m="1" x="147"/>
        <item m="1" x="56"/>
        <item m="1" x="85"/>
        <item m="1" x="121"/>
        <item m="1" x="60"/>
        <item m="1" x="206"/>
        <item m="1" x="262"/>
        <item m="1" x="247"/>
        <item m="1" x="200"/>
        <item m="1" x="175"/>
        <item m="1" x="135"/>
        <item m="1" x="117"/>
        <item m="1" x="230"/>
        <item m="1" x="123"/>
        <item m="1" x="107"/>
        <item m="1" x="84"/>
        <item m="1" x="224"/>
        <item m="1" x="201"/>
        <item m="1" x="181"/>
        <item m="1" x="290"/>
        <item m="1" x="236"/>
        <item m="1" x="99"/>
        <item m="1" x="100"/>
        <item m="1" x="271"/>
        <item m="1" x="94"/>
        <item m="1" x="131"/>
        <item m="1" x="150"/>
        <item m="1" x="275"/>
        <item m="1" x="218"/>
        <item m="1" x="102"/>
        <item m="1" x="174"/>
        <item m="1" x="255"/>
        <item m="1" x="191"/>
        <item m="1" x="282"/>
        <item m="1" x="69"/>
        <item m="1" x="279"/>
        <item m="1" x="229"/>
        <item m="1" x="95"/>
        <item m="1" x="148"/>
        <item m="1" x="64"/>
        <item m="1" x="166"/>
        <item m="1" x="246"/>
        <item m="1" x="244"/>
        <item m="1" x="294"/>
        <item m="1" x="264"/>
        <item m="1" x="158"/>
        <item m="1" x="73"/>
        <item m="1" x="185"/>
        <item m="1" x="126"/>
        <item m="1" x="115"/>
        <item m="1" x="76"/>
        <item m="1" x="268"/>
        <item m="1" x="273"/>
        <item m="1" x="223"/>
        <item m="1" x="197"/>
        <item m="1" x="274"/>
        <item m="1" x="96"/>
        <item m="1" x="251"/>
        <item m="1" x="209"/>
        <item m="1" x="124"/>
        <item m="1" x="257"/>
        <item m="1" x="149"/>
        <item m="1" x="263"/>
        <item m="1" x="220"/>
        <item m="1" x="171"/>
        <item m="1" x="93"/>
        <item m="1" x="242"/>
        <item m="1" x="182"/>
        <item m="1" x="106"/>
        <item m="1" x="278"/>
        <item m="1" x="184"/>
        <item m="1" x="86"/>
        <item m="1" x="170"/>
        <item m="1" x="198"/>
        <item m="1" x="143"/>
        <item m="1" x="207"/>
        <item m="1" x="104"/>
        <item m="1" x="238"/>
        <item m="1" x="253"/>
        <item m="1" x="258"/>
        <item m="1" x="217"/>
        <item m="1" x="176"/>
        <item m="1" x="179"/>
        <item m="1" x="285"/>
        <item m="1" x="269"/>
        <item m="1" x="157"/>
        <item m="1" x="90"/>
        <item m="1" x="281"/>
        <item m="1" x="118"/>
        <item m="1" x="114"/>
        <item m="1" x="89"/>
        <item m="1" x="71"/>
        <item m="1" x="112"/>
        <item m="1" x="67"/>
        <item m="1" x="212"/>
        <item m="1" x="234"/>
        <item m="1" x="291"/>
        <item m="1" x="204"/>
        <item m="1" x="57"/>
        <item m="1" x="256"/>
        <item m="1" x="156"/>
        <item m="1" x="130"/>
        <item m="1" x="78"/>
        <item m="1" x="245"/>
        <item m="1" x="235"/>
        <item m="1" x="289"/>
        <item m="1" x="183"/>
        <item m="1" x="144"/>
        <item m="1" x="81"/>
        <item m="1" x="159"/>
        <item x="0"/>
        <item x="1"/>
        <item x="2"/>
        <item x="3"/>
        <item x="4"/>
        <item x="5"/>
        <item x="8"/>
        <item x="9"/>
        <item x="10"/>
        <item x="11"/>
        <item m="1" x="5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7"/>
        <item x="12"/>
        <item x="6"/>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s>
  <rowFields count="1">
    <field x="15"/>
  </rowFields>
  <rowItems count="7">
    <i>
      <x v="254"/>
    </i>
    <i>
      <x v="294"/>
    </i>
    <i>
      <x v="255"/>
    </i>
    <i>
      <x v="243"/>
    </i>
    <i>
      <x v="257"/>
    </i>
    <i>
      <x v="287"/>
    </i>
    <i t="grand">
      <x/>
    </i>
  </rowItems>
  <colItems count="1">
    <i/>
  </colItems>
  <dataFields count="1">
    <dataField name="tCO2e Total (Location)" fld="5" baseField="14" baseItem="18"/>
  </dataFields>
  <formats count="22">
    <format dxfId="68">
      <pivotArea outline="0" collapsedLevelsAreSubtotals="1" fieldPosition="0"/>
    </format>
    <format dxfId="67">
      <pivotArea type="all" dataOnly="0" outline="0" fieldPosition="0"/>
    </format>
    <format dxfId="66">
      <pivotArea field="11" type="button" dataOnly="0" labelOnly="1" outline="0"/>
    </format>
    <format dxfId="65">
      <pivotArea dataOnly="0" outline="0" fieldPosition="0">
        <references count="1">
          <reference field="4294967294" count="1">
            <x v="0"/>
          </reference>
        </references>
      </pivotArea>
    </format>
    <format dxfId="64">
      <pivotArea type="all" dataOnly="0" outline="0" fieldPosition="0"/>
    </format>
    <format dxfId="63">
      <pivotArea outline="0" collapsedLevelsAreSubtotals="1" fieldPosition="0"/>
    </format>
    <format dxfId="62">
      <pivotArea field="15" type="button" dataOnly="0" labelOnly="1" outline="0" axis="axisRow" fieldPosition="0"/>
    </format>
    <format dxfId="61">
      <pivotArea dataOnly="0" labelOnly="1" fieldPosition="0">
        <references count="1">
          <reference field="15" count="3">
            <x v="4"/>
            <x v="14"/>
            <x v="17"/>
          </reference>
        </references>
      </pivotArea>
    </format>
    <format dxfId="60">
      <pivotArea dataOnly="0" labelOnly="1" grandRow="1" outline="0" fieldPosition="0"/>
    </format>
    <format dxfId="59">
      <pivotArea dataOnly="0" labelOnly="1" outline="0" axis="axisValues" fieldPosition="0"/>
    </format>
    <format dxfId="58">
      <pivotArea type="all" dataOnly="0" outline="0" fieldPosition="0"/>
    </format>
    <format dxfId="57">
      <pivotArea outline="0" collapsedLevelsAreSubtotals="1" fieldPosition="0"/>
    </format>
    <format dxfId="56">
      <pivotArea field="15" type="button" dataOnly="0" labelOnly="1" outline="0" axis="axisRow" fieldPosition="0"/>
    </format>
    <format dxfId="55">
      <pivotArea dataOnly="0" labelOnly="1" fieldPosition="0">
        <references count="1">
          <reference field="15" count="5">
            <x v="4"/>
            <x v="8"/>
            <x v="14"/>
            <x v="17"/>
            <x v="38"/>
          </reference>
        </references>
      </pivotArea>
    </format>
    <format dxfId="54">
      <pivotArea dataOnly="0" labelOnly="1" grandRow="1" outline="0" fieldPosition="0"/>
    </format>
    <format dxfId="53">
      <pivotArea dataOnly="0" labelOnly="1" outline="0" axis="axisValues" fieldPosition="0"/>
    </format>
    <format dxfId="52">
      <pivotArea type="all" dataOnly="0" outline="0" fieldPosition="0"/>
    </format>
    <format dxfId="51">
      <pivotArea outline="0" collapsedLevelsAreSubtotals="1" fieldPosition="0"/>
    </format>
    <format dxfId="50">
      <pivotArea field="15" type="button" dataOnly="0" labelOnly="1" outline="0" axis="axisRow" fieldPosition="0"/>
    </format>
    <format dxfId="49">
      <pivotArea dataOnly="0" labelOnly="1" fieldPosition="0">
        <references count="1">
          <reference field="15" count="5">
            <x v="3"/>
            <x v="6"/>
            <x v="24"/>
            <x v="55"/>
            <x v="62"/>
          </reference>
        </references>
      </pivotArea>
    </format>
    <format dxfId="48">
      <pivotArea dataOnly="0" labelOnly="1" grandRow="1" outline="0" fieldPosition="0"/>
    </format>
    <format dxfId="47">
      <pivotArea dataOnly="0" labelOnly="1" outline="0" axis="axisValues" fieldPosition="0"/>
    </format>
  </formats>
  <pivotTableStyleInfo name="PivotStyleLight1" showRowHeaders="1" showColHeaders="1" showRowStripes="0" showColStripes="0" showLastColumn="1"/>
  <filters count="2">
    <filter fld="15" type="count" evalOrder="-1" id="9" iMeasureFld="0">
      <autoFilter ref="A1">
        <filterColumn colId="0">
          <top10 val="6" filterVal="6"/>
        </filterColumn>
      </autoFilter>
    </filter>
    <filter fld="11" type="count" evalOrder="-1" id="2" iMeasureFld="0">
      <autoFilter ref="A1">
        <filterColumn colId="0">
          <top10 val="10" filterVal="10"/>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49F894FA-D94E-4538-9070-E5B72AB3811D}" name="pivtbl_catextract" cacheId="0" applyNumberFormats="0" applyBorderFormats="0" applyFontFormats="0" applyPatternFormats="0" applyAlignmentFormats="0" applyWidthHeightFormats="1" dataCaption="Values" updatedVersion="8" minRefreshableVersion="3" showDrill="0" useAutoFormatting="1" itemPrintTitles="1" createdVersion="8" indent="0" outline="1" outlineData="1" multipleFieldFilters="0" chartFormat="9">
  <location ref="A8:B9" firstHeaderRow="1" firstDataRow="1" firstDataCol="1" rowPageCount="2" colPageCount="1"/>
  <pivotFields count="20">
    <pivotField showAll="0"/>
    <pivotField axis="axisPage" showAll="0">
      <items count="20">
        <item m="1" x="12"/>
        <item m="1" x="2"/>
        <item m="1" x="18"/>
        <item m="1" x="16"/>
        <item m="1" x="13"/>
        <item m="1" x="9"/>
        <item m="1" x="14"/>
        <item m="1" x="10"/>
        <item m="1" x="8"/>
        <item m="1" x="7"/>
        <item m="1" x="6"/>
        <item m="1" x="5"/>
        <item m="1" x="4"/>
        <item m="1" x="11"/>
        <item m="1" x="15"/>
        <item m="1" x="17"/>
        <item m="1" x="1"/>
        <item m="1" x="3"/>
        <item x="0"/>
        <item t="default"/>
      </items>
    </pivotField>
    <pivotField axis="axisPage" showAll="0">
      <items count="20">
        <item m="1" x="17"/>
        <item m="1" x="15"/>
        <item m="1" x="5"/>
        <item m="1" x="12"/>
        <item m="1" x="1"/>
        <item m="1" x="8"/>
        <item m="1" x="10"/>
        <item m="1" x="4"/>
        <item m="1" x="7"/>
        <item m="1" x="14"/>
        <item m="1" x="3"/>
        <item m="1" x="11"/>
        <item m="1" x="18"/>
        <item m="1" x="9"/>
        <item m="1" x="2"/>
        <item m="1" x="13"/>
        <item m="1" x="6"/>
        <item m="1" x="16"/>
        <item x="0"/>
        <item t="default"/>
      </items>
    </pivotField>
    <pivotField showAll="0"/>
    <pivotField showAll="0"/>
    <pivotField dataField="1" showAll="0"/>
    <pivotField showAll="0"/>
    <pivotField showAll="0"/>
    <pivotField showAll="0"/>
    <pivotField showAll="0"/>
    <pivotField showAll="0"/>
    <pivotField showAll="0"/>
    <pivotField axis="axisRow" showAll="0">
      <items count="22">
        <item h="1" m="1" x="10"/>
        <item h="1" m="1" x="20"/>
        <item h="1" m="1" x="15"/>
        <item h="1" m="1" x="14"/>
        <item h="1" m="1" x="18"/>
        <item h="1" m="1" x="17"/>
        <item h="1" m="1" x="19"/>
        <item m="1" x="12"/>
        <item h="1" m="1" x="11"/>
        <item h="1" m="1" x="13"/>
        <item h="1" m="1" x="16"/>
        <item h="1" m="1" x="9"/>
        <item h="1" x="0"/>
        <item h="1" x="1"/>
        <item h="1" x="2"/>
        <item h="1" x="3"/>
        <item h="1" x="4"/>
        <item h="1" x="5"/>
        <item h="1" x="6"/>
        <item h="1" x="7"/>
        <item h="1" x="8"/>
        <item t="default"/>
      </items>
    </pivotField>
    <pivotField showAll="0"/>
    <pivotField showAll="0"/>
    <pivotField axis="axisRow" showAll="0" sortType="descending">
      <items count="297">
        <item m="1" x="120"/>
        <item m="1" x="219"/>
        <item m="1" x="122"/>
        <item m="1" x="232"/>
        <item m="1" x="82"/>
        <item m="1" x="140"/>
        <item m="1" x="167"/>
        <item m="1" x="286"/>
        <item m="1" x="146"/>
        <item m="1" x="97"/>
        <item m="1" x="111"/>
        <item m="1" x="125"/>
        <item m="1" x="295"/>
        <item m="1" x="169"/>
        <item m="1" x="80"/>
        <item m="1" x="196"/>
        <item m="1" x="132"/>
        <item m="1" x="193"/>
        <item m="1" x="137"/>
        <item m="1" x="280"/>
        <item m="1" x="127"/>
        <item m="1" x="98"/>
        <item m="1" x="83"/>
        <item m="1" x="74"/>
        <item m="1" x="164"/>
        <item m="1" x="283"/>
        <item m="1" x="58"/>
        <item m="1" x="199"/>
        <item m="1" x="59"/>
        <item m="1" x="65"/>
        <item m="1" x="119"/>
        <item m="1" x="103"/>
        <item m="1" x="161"/>
        <item m="1" x="288"/>
        <item m="1" x="227"/>
        <item m="1" x="293"/>
        <item m="1" x="284"/>
        <item m="1" x="141"/>
        <item m="1" x="105"/>
        <item m="1" x="72"/>
        <item m="1" x="233"/>
        <item m="1" x="129"/>
        <item m="1" x="225"/>
        <item m="1" x="152"/>
        <item m="1" x="87"/>
        <item m="1" x="153"/>
        <item m="1" x="88"/>
        <item m="1" x="151"/>
        <item m="1" x="66"/>
        <item m="1" x="77"/>
        <item m="1" x="252"/>
        <item m="1" x="155"/>
        <item m="1" x="154"/>
        <item m="1" x="133"/>
        <item m="1" x="186"/>
        <item m="1" x="189"/>
        <item m="1" x="79"/>
        <item m="1" x="162"/>
        <item m="1" x="277"/>
        <item m="1" x="210"/>
        <item m="1" x="109"/>
        <item m="1" x="62"/>
        <item m="1" x="101"/>
        <item m="1" x="75"/>
        <item m="1" x="243"/>
        <item m="1" x="54"/>
        <item m="1" x="213"/>
        <item m="1" x="267"/>
        <item m="1" x="92"/>
        <item m="1" x="211"/>
        <item m="1" x="160"/>
        <item m="1" x="53"/>
        <item m="1" x="240"/>
        <item m="1" x="228"/>
        <item m="1" x="142"/>
        <item m="1" x="270"/>
        <item m="1" x="261"/>
        <item m="1" x="239"/>
        <item m="1" x="70"/>
        <item m="1" x="138"/>
        <item m="1" x="216"/>
        <item m="1" x="214"/>
        <item m="1" x="68"/>
        <item m="1" x="168"/>
        <item m="1" x="215"/>
        <item m="1" x="237"/>
        <item m="1" x="55"/>
        <item m="1" x="195"/>
        <item m="1" x="287"/>
        <item m="1" x="180"/>
        <item m="1" x="205"/>
        <item m="1" x="194"/>
        <item m="1" x="91"/>
        <item m="1" x="202"/>
        <item m="1" x="272"/>
        <item m="1" x="190"/>
        <item m="1" x="61"/>
        <item m="1" x="173"/>
        <item m="1" x="187"/>
        <item m="1" x="113"/>
        <item m="1" x="260"/>
        <item m="1" x="222"/>
        <item m="1" x="178"/>
        <item m="1" x="276"/>
        <item m="1" x="192"/>
        <item m="1" x="254"/>
        <item m="1" x="259"/>
        <item m="1" x="203"/>
        <item m="1" x="136"/>
        <item m="1" x="208"/>
        <item m="1" x="139"/>
        <item m="1" x="177"/>
        <item m="1" x="163"/>
        <item m="1" x="221"/>
        <item m="1" x="165"/>
        <item m="1" x="266"/>
        <item m="1" x="231"/>
        <item m="1" x="108"/>
        <item m="1" x="134"/>
        <item m="1" x="250"/>
        <item m="1" x="241"/>
        <item m="1" x="110"/>
        <item m="1" x="248"/>
        <item m="1" x="292"/>
        <item m="1" x="172"/>
        <item m="1" x="249"/>
        <item m="1" x="63"/>
        <item m="1" x="128"/>
        <item m="1" x="265"/>
        <item m="1" x="116"/>
        <item m="1" x="226"/>
        <item m="1" x="188"/>
        <item m="1" x="145"/>
        <item m="1" x="147"/>
        <item m="1" x="56"/>
        <item m="1" x="85"/>
        <item m="1" x="121"/>
        <item m="1" x="60"/>
        <item m="1" x="206"/>
        <item m="1" x="262"/>
        <item m="1" x="247"/>
        <item m="1" x="200"/>
        <item m="1" x="175"/>
        <item m="1" x="135"/>
        <item m="1" x="117"/>
        <item m="1" x="230"/>
        <item m="1" x="123"/>
        <item m="1" x="107"/>
        <item m="1" x="84"/>
        <item m="1" x="224"/>
        <item m="1" x="201"/>
        <item m="1" x="181"/>
        <item m="1" x="290"/>
        <item m="1" x="236"/>
        <item m="1" x="99"/>
        <item m="1" x="100"/>
        <item m="1" x="271"/>
        <item m="1" x="94"/>
        <item m="1" x="131"/>
        <item m="1" x="150"/>
        <item m="1" x="275"/>
        <item m="1" x="218"/>
        <item m="1" x="102"/>
        <item m="1" x="174"/>
        <item m="1" x="255"/>
        <item m="1" x="191"/>
        <item m="1" x="282"/>
        <item m="1" x="69"/>
        <item m="1" x="279"/>
        <item m="1" x="229"/>
        <item m="1" x="95"/>
        <item m="1" x="148"/>
        <item m="1" x="64"/>
        <item m="1" x="166"/>
        <item m="1" x="246"/>
        <item m="1" x="244"/>
        <item m="1" x="294"/>
        <item m="1" x="264"/>
        <item m="1" x="158"/>
        <item m="1" x="73"/>
        <item m="1" x="185"/>
        <item m="1" x="126"/>
        <item m="1" x="115"/>
        <item m="1" x="76"/>
        <item m="1" x="268"/>
        <item m="1" x="273"/>
        <item m="1" x="223"/>
        <item m="1" x="197"/>
        <item m="1" x="274"/>
        <item m="1" x="96"/>
        <item m="1" x="251"/>
        <item m="1" x="209"/>
        <item m="1" x="124"/>
        <item m="1" x="257"/>
        <item m="1" x="149"/>
        <item m="1" x="263"/>
        <item m="1" x="220"/>
        <item m="1" x="171"/>
        <item m="1" x="93"/>
        <item m="1" x="242"/>
        <item m="1" x="182"/>
        <item m="1" x="106"/>
        <item m="1" x="278"/>
        <item m="1" x="184"/>
        <item m="1" x="86"/>
        <item m="1" x="170"/>
        <item m="1" x="198"/>
        <item m="1" x="143"/>
        <item m="1" x="207"/>
        <item m="1" x="104"/>
        <item m="1" x="238"/>
        <item m="1" x="253"/>
        <item m="1" x="258"/>
        <item m="1" x="217"/>
        <item m="1" x="176"/>
        <item m="1" x="179"/>
        <item m="1" x="285"/>
        <item m="1" x="269"/>
        <item m="1" x="157"/>
        <item m="1" x="90"/>
        <item m="1" x="281"/>
        <item m="1" x="118"/>
        <item m="1" x="114"/>
        <item m="1" x="89"/>
        <item m="1" x="71"/>
        <item m="1" x="112"/>
        <item m="1" x="67"/>
        <item m="1" x="212"/>
        <item m="1" x="234"/>
        <item m="1" x="291"/>
        <item m="1" x="204"/>
        <item m="1" x="57"/>
        <item m="1" x="256"/>
        <item m="1" x="156"/>
        <item m="1" x="130"/>
        <item m="1" x="78"/>
        <item m="1" x="245"/>
        <item m="1" x="235"/>
        <item m="1" x="289"/>
        <item m="1" x="183"/>
        <item m="1" x="144"/>
        <item m="1" x="81"/>
        <item m="1" x="159"/>
        <item x="0"/>
        <item x="1"/>
        <item x="2"/>
        <item x="3"/>
        <item x="4"/>
        <item x="5"/>
        <item x="8"/>
        <item x="9"/>
        <item x="10"/>
        <item x="11"/>
        <item m="1" x="5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7"/>
        <item x="12"/>
        <item x="6"/>
        <item t="default"/>
      </items>
      <autoSortScope>
        <pivotArea dataOnly="0" outline="0" fieldPosition="0">
          <references count="1">
            <reference field="4294967294" count="1" selected="0">
              <x v="0"/>
            </reference>
          </references>
        </pivotArea>
      </autoSortScope>
    </pivotField>
    <pivotField showAll="0" sortType="descending">
      <items count="8">
        <item sd="0" x="0"/>
        <item sd="0" x="1"/>
        <item x="3"/>
        <item sd="0" m="1" x="6"/>
        <item sd="0" x="2"/>
        <item sd="0" x="4"/>
        <item m="1" x="5"/>
        <item t="default"/>
      </items>
      <autoSortScope>
        <pivotArea dataOnly="0" outline="0" fieldPosition="0">
          <references count="1">
            <reference field="4294967294" count="1" selected="0">
              <x v="0"/>
            </reference>
          </references>
        </pivotArea>
      </autoSortScope>
    </pivotField>
    <pivotField showAll="0"/>
    <pivotField showAll="0"/>
    <pivotField showAll="0"/>
  </pivotFields>
  <rowFields count="2">
    <field x="12"/>
    <field x="15"/>
  </rowFields>
  <rowItems count="1">
    <i t="grand">
      <x/>
    </i>
  </rowItems>
  <colItems count="1">
    <i/>
  </colItems>
  <pageFields count="2">
    <pageField fld="1" hier="-1"/>
    <pageField fld="2" hier="-1"/>
  </pageFields>
  <dataFields count="1">
    <dataField name="Sum of tCO2e (Location)" fld="5" baseField="0" baseItem="0" numFmtId="166"/>
  </dataFields>
  <formats count="20">
    <format dxfId="36">
      <pivotArea type="all" dataOnly="0" outline="0" fieldPosition="0"/>
    </format>
    <format dxfId="35">
      <pivotArea outline="0" collapsedLevelsAreSubtotals="1" fieldPosition="0"/>
    </format>
    <format dxfId="34">
      <pivotArea dataOnly="0" labelOnly="1" outline="0" axis="axisValues" fieldPosition="0"/>
    </format>
    <format dxfId="33">
      <pivotArea outline="0" collapsedLevelsAreSubtotals="1" fieldPosition="0"/>
    </format>
    <format dxfId="32">
      <pivotArea dataOnly="0" labelOnly="1" outline="0" axis="axisValues" fieldPosition="0"/>
    </format>
    <format dxfId="31">
      <pivotArea type="all" dataOnly="0" outline="0" fieldPosition="0"/>
    </format>
    <format dxfId="30">
      <pivotArea outline="0" collapsedLevelsAreSubtotals="1" fieldPosition="0"/>
    </format>
    <format dxfId="29">
      <pivotArea field="15" type="button" dataOnly="0" labelOnly="1" outline="0" axis="axisRow" fieldPosition="1"/>
    </format>
    <format dxfId="28">
      <pivotArea dataOnly="0" labelOnly="1" grandRow="1" outline="0" fieldPosition="0"/>
    </format>
    <format dxfId="27">
      <pivotArea dataOnly="0" labelOnly="1" outline="0" axis="axisValues" fieldPosition="0"/>
    </format>
    <format dxfId="26">
      <pivotArea type="all" dataOnly="0" outline="0" fieldPosition="0"/>
    </format>
    <format dxfId="25">
      <pivotArea outline="0" collapsedLevelsAreSubtotals="1" fieldPosition="0"/>
    </format>
    <format dxfId="24">
      <pivotArea field="16" type="button" dataOnly="0" labelOnly="1" outline="0"/>
    </format>
    <format dxfId="23">
      <pivotArea dataOnly="0" labelOnly="1" grandRow="1" outline="0" fieldPosition="0"/>
    </format>
    <format dxfId="22">
      <pivotArea dataOnly="0" labelOnly="1" outline="0" axis="axisValues" fieldPosition="0"/>
    </format>
    <format dxfId="21">
      <pivotArea type="all" dataOnly="0" outline="0" fieldPosition="0"/>
    </format>
    <format dxfId="20">
      <pivotArea outline="0" collapsedLevelsAreSubtotals="1" fieldPosition="0"/>
    </format>
    <format dxfId="19">
      <pivotArea field="16" type="button" dataOnly="0" labelOnly="1" outline="0"/>
    </format>
    <format dxfId="18">
      <pivotArea dataOnly="0" labelOnly="1" grandRow="1" outline="0" fieldPosition="0"/>
    </format>
    <format dxfId="17">
      <pivotArea dataOnly="0" labelOnly="1" outline="0" axis="axisValues" fieldPosition="0"/>
    </format>
  </formats>
  <chartFormats count="2">
    <chartFormat chart="0" format="0" series="1">
      <pivotArea type="data" outline="0" fieldPosition="0">
        <references count="1">
          <reference field="4294967294" count="1" selected="0">
            <x v="0"/>
          </reference>
        </references>
      </pivotArea>
    </chartFormat>
    <chartFormat chart="7" format="2" series="1">
      <pivotArea type="data" outline="0" fieldPosition="0">
        <references count="1">
          <reference field="4294967294" count="1" selected="0">
            <x v="0"/>
          </reference>
        </references>
      </pivotArea>
    </chartFormat>
  </chartFormats>
  <pivotTableStyleInfo name="PivotStyleLight1"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4C83E95E-24AB-4CDC-8694-BFDEFF8950B3}" name="pivtbl_resourcetable"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13">
  <location ref="A7:B60" firstHeaderRow="1" firstDataRow="1" firstDataCol="1" rowPageCount="2" colPageCount="1"/>
  <pivotFields count="20">
    <pivotField showAll="0"/>
    <pivotField axis="axisPage" showAll="0">
      <items count="20">
        <item m="1" x="12"/>
        <item m="1" x="2"/>
        <item m="1" x="18"/>
        <item m="1" x="16"/>
        <item m="1" x="13"/>
        <item m="1" x="9"/>
        <item m="1" x="14"/>
        <item m="1" x="10"/>
        <item m="1" x="8"/>
        <item m="1" x="7"/>
        <item m="1" x="6"/>
        <item m="1" x="5"/>
        <item m="1" x="4"/>
        <item m="1" x="11"/>
        <item m="1" x="15"/>
        <item m="1" x="17"/>
        <item m="1" x="1"/>
        <item m="1" x="3"/>
        <item x="0"/>
        <item t="default"/>
      </items>
    </pivotField>
    <pivotField axis="axisPage" showAll="0">
      <items count="20">
        <item m="1" x="17"/>
        <item m="1" x="15"/>
        <item m="1" x="5"/>
        <item m="1" x="12"/>
        <item m="1" x="1"/>
        <item m="1" x="8"/>
        <item m="1" x="10"/>
        <item m="1" x="4"/>
        <item m="1" x="7"/>
        <item m="1" x="14"/>
        <item m="1" x="3"/>
        <item m="1" x="11"/>
        <item m="1" x="18"/>
        <item m="1" x="9"/>
        <item m="1" x="2"/>
        <item m="1" x="13"/>
        <item m="1" x="6"/>
        <item m="1" x="16"/>
        <item x="0"/>
        <item t="default"/>
      </items>
    </pivotField>
    <pivotField showAll="0"/>
    <pivotField showAll="0"/>
    <pivotField dataField="1" showAll="0"/>
    <pivotField showAll="0"/>
    <pivotField showAll="0"/>
    <pivotField showAll="0"/>
    <pivotField showAll="0"/>
    <pivotField showAll="0"/>
    <pivotField showAll="0"/>
    <pivotField showAll="0"/>
    <pivotField showAll="0"/>
    <pivotField showAll="0"/>
    <pivotField axis="axisRow" showAll="0" sortType="descending">
      <items count="297">
        <item m="1" x="120"/>
        <item m="1" x="219"/>
        <item m="1" x="122"/>
        <item m="1" x="232"/>
        <item m="1" x="82"/>
        <item m="1" x="140"/>
        <item m="1" x="167"/>
        <item m="1" x="286"/>
        <item m="1" x="146"/>
        <item m="1" x="97"/>
        <item m="1" x="111"/>
        <item m="1" x="125"/>
        <item m="1" x="295"/>
        <item m="1" x="169"/>
        <item m="1" x="80"/>
        <item m="1" x="196"/>
        <item m="1" x="132"/>
        <item m="1" x="193"/>
        <item m="1" x="137"/>
        <item m="1" x="280"/>
        <item m="1" x="127"/>
        <item m="1" x="98"/>
        <item m="1" x="83"/>
        <item m="1" x="74"/>
        <item m="1" x="164"/>
        <item m="1" x="283"/>
        <item m="1" x="58"/>
        <item m="1" x="199"/>
        <item m="1" x="59"/>
        <item m="1" x="65"/>
        <item m="1" x="119"/>
        <item m="1" x="103"/>
        <item m="1" x="161"/>
        <item m="1" x="288"/>
        <item m="1" x="227"/>
        <item m="1" x="293"/>
        <item m="1" x="284"/>
        <item m="1" x="141"/>
        <item m="1" x="105"/>
        <item m="1" x="72"/>
        <item m="1" x="233"/>
        <item m="1" x="129"/>
        <item m="1" x="225"/>
        <item m="1" x="152"/>
        <item m="1" x="87"/>
        <item m="1" x="153"/>
        <item m="1" x="88"/>
        <item m="1" x="151"/>
        <item m="1" x="66"/>
        <item m="1" x="77"/>
        <item m="1" x="252"/>
        <item m="1" x="155"/>
        <item m="1" x="154"/>
        <item m="1" x="133"/>
        <item m="1" x="186"/>
        <item m="1" x="189"/>
        <item m="1" x="79"/>
        <item m="1" x="162"/>
        <item m="1" x="277"/>
        <item m="1" x="210"/>
        <item m="1" x="109"/>
        <item m="1" x="62"/>
        <item m="1" x="101"/>
        <item m="1" x="75"/>
        <item m="1" x="243"/>
        <item m="1" x="54"/>
        <item m="1" x="213"/>
        <item m="1" x="267"/>
        <item m="1" x="92"/>
        <item m="1" x="211"/>
        <item m="1" x="160"/>
        <item m="1" x="53"/>
        <item m="1" x="240"/>
        <item m="1" x="228"/>
        <item m="1" x="142"/>
        <item m="1" x="270"/>
        <item m="1" x="261"/>
        <item m="1" x="239"/>
        <item m="1" x="70"/>
        <item m="1" x="138"/>
        <item m="1" x="216"/>
        <item m="1" x="214"/>
        <item m="1" x="68"/>
        <item m="1" x="168"/>
        <item m="1" x="215"/>
        <item m="1" x="237"/>
        <item m="1" x="55"/>
        <item m="1" x="195"/>
        <item m="1" x="287"/>
        <item m="1" x="180"/>
        <item m="1" x="205"/>
        <item m="1" x="194"/>
        <item m="1" x="91"/>
        <item m="1" x="202"/>
        <item m="1" x="272"/>
        <item m="1" x="190"/>
        <item m="1" x="61"/>
        <item m="1" x="173"/>
        <item m="1" x="187"/>
        <item m="1" x="113"/>
        <item m="1" x="260"/>
        <item m="1" x="222"/>
        <item m="1" x="178"/>
        <item m="1" x="276"/>
        <item m="1" x="192"/>
        <item m="1" x="254"/>
        <item m="1" x="259"/>
        <item m="1" x="203"/>
        <item m="1" x="136"/>
        <item m="1" x="208"/>
        <item m="1" x="139"/>
        <item m="1" x="177"/>
        <item m="1" x="163"/>
        <item m="1" x="221"/>
        <item m="1" x="165"/>
        <item m="1" x="266"/>
        <item m="1" x="231"/>
        <item m="1" x="108"/>
        <item m="1" x="134"/>
        <item m="1" x="250"/>
        <item m="1" x="241"/>
        <item m="1" x="110"/>
        <item m="1" x="248"/>
        <item m="1" x="292"/>
        <item m="1" x="172"/>
        <item m="1" x="249"/>
        <item m="1" x="63"/>
        <item m="1" x="128"/>
        <item m="1" x="265"/>
        <item m="1" x="116"/>
        <item m="1" x="226"/>
        <item m="1" x="188"/>
        <item m="1" x="145"/>
        <item m="1" x="147"/>
        <item m="1" x="56"/>
        <item m="1" x="85"/>
        <item m="1" x="121"/>
        <item m="1" x="60"/>
        <item m="1" x="206"/>
        <item m="1" x="262"/>
        <item m="1" x="247"/>
        <item m="1" x="200"/>
        <item m="1" x="175"/>
        <item m="1" x="135"/>
        <item m="1" x="117"/>
        <item m="1" x="230"/>
        <item m="1" x="123"/>
        <item m="1" x="107"/>
        <item m="1" x="84"/>
        <item m="1" x="224"/>
        <item m="1" x="201"/>
        <item m="1" x="181"/>
        <item m="1" x="290"/>
        <item m="1" x="236"/>
        <item m="1" x="99"/>
        <item m="1" x="100"/>
        <item m="1" x="271"/>
        <item m="1" x="94"/>
        <item m="1" x="131"/>
        <item m="1" x="150"/>
        <item m="1" x="275"/>
        <item m="1" x="218"/>
        <item m="1" x="102"/>
        <item m="1" x="174"/>
        <item m="1" x="255"/>
        <item m="1" x="191"/>
        <item m="1" x="282"/>
        <item m="1" x="69"/>
        <item m="1" x="279"/>
        <item m="1" x="229"/>
        <item m="1" x="95"/>
        <item m="1" x="148"/>
        <item m="1" x="64"/>
        <item m="1" x="166"/>
        <item m="1" x="246"/>
        <item m="1" x="244"/>
        <item m="1" x="294"/>
        <item m="1" x="264"/>
        <item m="1" x="158"/>
        <item m="1" x="73"/>
        <item m="1" x="185"/>
        <item m="1" x="126"/>
        <item m="1" x="115"/>
        <item m="1" x="76"/>
        <item m="1" x="268"/>
        <item m="1" x="273"/>
        <item m="1" x="223"/>
        <item m="1" x="197"/>
        <item m="1" x="274"/>
        <item m="1" x="96"/>
        <item m="1" x="251"/>
        <item m="1" x="209"/>
        <item m="1" x="124"/>
        <item m="1" x="257"/>
        <item m="1" x="149"/>
        <item m="1" x="263"/>
        <item m="1" x="220"/>
        <item m="1" x="171"/>
        <item m="1" x="93"/>
        <item m="1" x="242"/>
        <item m="1" x="182"/>
        <item m="1" x="106"/>
        <item m="1" x="278"/>
        <item m="1" x="184"/>
        <item m="1" x="86"/>
        <item m="1" x="170"/>
        <item m="1" x="198"/>
        <item m="1" x="143"/>
        <item m="1" x="207"/>
        <item m="1" x="104"/>
        <item m="1" x="238"/>
        <item m="1" x="253"/>
        <item m="1" x="258"/>
        <item m="1" x="217"/>
        <item m="1" x="176"/>
        <item m="1" x="179"/>
        <item m="1" x="285"/>
        <item m="1" x="269"/>
        <item m="1" x="157"/>
        <item m="1" x="90"/>
        <item m="1" x="281"/>
        <item m="1" x="118"/>
        <item m="1" x="114"/>
        <item m="1" x="89"/>
        <item m="1" x="71"/>
        <item m="1" x="112"/>
        <item m="1" x="67"/>
        <item m="1" x="212"/>
        <item m="1" x="234"/>
        <item m="1" x="291"/>
        <item m="1" x="204"/>
        <item m="1" x="57"/>
        <item m="1" x="256"/>
        <item m="1" x="156"/>
        <item m="1" x="130"/>
        <item m="1" x="78"/>
        <item m="1" x="245"/>
        <item m="1" x="235"/>
        <item m="1" x="289"/>
        <item m="1" x="183"/>
        <item m="1" x="144"/>
        <item m="1" x="81"/>
        <item m="1" x="159"/>
        <item x="0"/>
        <item x="1"/>
        <item x="2"/>
        <item x="3"/>
        <item x="4"/>
        <item x="5"/>
        <item x="8"/>
        <item x="9"/>
        <item x="10"/>
        <item x="11"/>
        <item m="1" x="5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7"/>
        <item x="12"/>
        <item x="6"/>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s>
  <rowFields count="1">
    <field x="15"/>
  </rowFields>
  <rowItems count="53">
    <i>
      <x v="254"/>
    </i>
    <i>
      <x v="294"/>
    </i>
    <i>
      <x v="255"/>
    </i>
    <i>
      <x v="243"/>
    </i>
    <i>
      <x v="257"/>
    </i>
    <i>
      <x v="287"/>
    </i>
    <i>
      <x v="244"/>
    </i>
    <i>
      <x v="289"/>
    </i>
    <i>
      <x v="250"/>
    </i>
    <i>
      <x v="293"/>
    </i>
    <i>
      <x v="272"/>
    </i>
    <i>
      <x v="265"/>
    </i>
    <i>
      <x v="259"/>
    </i>
    <i>
      <x v="261"/>
    </i>
    <i>
      <x v="251"/>
    </i>
    <i>
      <x v="260"/>
    </i>
    <i>
      <x v="271"/>
    </i>
    <i>
      <x v="283"/>
    </i>
    <i>
      <x v="273"/>
    </i>
    <i>
      <x v="264"/>
    </i>
    <i>
      <x v="267"/>
    </i>
    <i>
      <x v="256"/>
    </i>
    <i>
      <x v="285"/>
    </i>
    <i>
      <x v="278"/>
    </i>
    <i>
      <x v="290"/>
    </i>
    <i>
      <x v="249"/>
    </i>
    <i>
      <x v="263"/>
    </i>
    <i>
      <x v="295"/>
    </i>
    <i>
      <x v="258"/>
    </i>
    <i>
      <x v="288"/>
    </i>
    <i>
      <x v="286"/>
    </i>
    <i>
      <x v="274"/>
    </i>
    <i>
      <x v="248"/>
    </i>
    <i>
      <x v="269"/>
    </i>
    <i>
      <x v="284"/>
    </i>
    <i>
      <x v="280"/>
    </i>
    <i>
      <x v="262"/>
    </i>
    <i>
      <x v="252"/>
    </i>
    <i>
      <x v="247"/>
    </i>
    <i>
      <x v="270"/>
    </i>
    <i>
      <x v="277"/>
    </i>
    <i>
      <x v="292"/>
    </i>
    <i>
      <x v="275"/>
    </i>
    <i>
      <x v="246"/>
    </i>
    <i>
      <x v="245"/>
    </i>
    <i>
      <x v="266"/>
    </i>
    <i>
      <x v="268"/>
    </i>
    <i>
      <x v="279"/>
    </i>
    <i>
      <x v="291"/>
    </i>
    <i>
      <x v="282"/>
    </i>
    <i>
      <x v="281"/>
    </i>
    <i>
      <x v="276"/>
    </i>
    <i t="grand">
      <x/>
    </i>
  </rowItems>
  <colItems count="1">
    <i/>
  </colItems>
  <pageFields count="2">
    <pageField fld="1" hier="-1"/>
    <pageField fld="2" hier="-1"/>
  </pageFields>
  <dataFields count="1">
    <dataField name="Sum of tCO2e (Location)" fld="5" baseField="0" baseItem="0" numFmtId="166"/>
  </dataFields>
  <formats count="17">
    <format dxfId="16">
      <pivotArea type="all" dataOnly="0" outline="0" fieldPosition="0"/>
    </format>
    <format dxfId="15">
      <pivotArea outline="0" collapsedLevelsAreSubtotals="1" fieldPosition="0"/>
    </format>
    <format dxfId="14">
      <pivotArea dataOnly="0" labelOnly="1" outline="0" axis="axisValues" fieldPosition="0"/>
    </format>
    <format dxfId="13">
      <pivotArea outline="0" collapsedLevelsAreSubtotals="1" fieldPosition="0"/>
    </format>
    <format dxfId="12">
      <pivotArea dataOnly="0" labelOnly="1" outline="0" axis="axisValues" fieldPosition="0"/>
    </format>
    <format dxfId="11">
      <pivotArea type="all" dataOnly="0" outline="0" fieldPosition="0"/>
    </format>
    <format dxfId="10">
      <pivotArea outline="0" collapsedLevelsAreSubtotals="1" fieldPosition="0"/>
    </format>
    <format dxfId="9">
      <pivotArea field="15" type="button" dataOnly="0" labelOnly="1" outline="0" axis="axisRow" fieldPosition="0"/>
    </format>
    <format dxfId="8">
      <pivotArea dataOnly="0" labelOnly="1" fieldPosition="0">
        <references count="1">
          <reference field="15" count="0"/>
        </references>
      </pivotArea>
    </format>
    <format dxfId="7">
      <pivotArea dataOnly="0" labelOnly="1" grandRow="1" outline="0" fieldPosition="0"/>
    </format>
    <format dxfId="6">
      <pivotArea dataOnly="0" labelOnly="1" outline="0" axis="axisValues" fieldPosition="0"/>
    </format>
    <format dxfId="5">
      <pivotArea type="all" dataOnly="0" outline="0" fieldPosition="0"/>
    </format>
    <format dxfId="4">
      <pivotArea outline="0" collapsedLevelsAreSubtotals="1" fieldPosition="0"/>
    </format>
    <format dxfId="3">
      <pivotArea field="15" type="button" dataOnly="0" labelOnly="1" outline="0" axis="axisRow" fieldPosition="0"/>
    </format>
    <format dxfId="2">
      <pivotArea dataOnly="0" labelOnly="1" fieldPosition="0">
        <references count="1">
          <reference field="15" count="0"/>
        </references>
      </pivotArea>
    </format>
    <format dxfId="1">
      <pivotArea dataOnly="0" labelOnly="1" grandRow="1" outline="0" fieldPosition="0"/>
    </format>
    <format dxfId="0">
      <pivotArea dataOnly="0" labelOnly="1" outline="0" axis="axisValues" fieldPosition="0"/>
    </format>
  </formats>
  <chartFormats count="4">
    <chartFormat chart="0" format="0" series="1">
      <pivotArea type="data" outline="0" fieldPosition="0">
        <references count="1">
          <reference field="4294967294" count="1" selected="0">
            <x v="0"/>
          </reference>
        </references>
      </pivotArea>
    </chartFormat>
    <chartFormat chart="9" format="4" series="1">
      <pivotArea type="data" outline="0" fieldPosition="0">
        <references count="1">
          <reference field="4294967294" count="1" selected="0">
            <x v="0"/>
          </reference>
        </references>
      </pivotArea>
    </chartFormat>
    <chartFormat chart="10" format="1" series="1">
      <pivotArea type="data" outline="0" fieldPosition="0">
        <references count="1">
          <reference field="4294967294" count="1" selected="0">
            <x v="0"/>
          </reference>
        </references>
      </pivotArea>
    </chartFormat>
    <chartFormat chart="12" format="3" series="1">
      <pivotArea type="data" outline="0" fieldPosition="0">
        <references count="1">
          <reference field="4294967294" count="1" selected="0">
            <x v="0"/>
          </reference>
        </references>
      </pivotArea>
    </chartFormat>
  </chartFormats>
  <pivotTableStyleInfo name="PivotStyleLight1"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460ED0-27A3-495C-84C9-139C2BD0870C}" name="tbl_carbonrecords" displayName="tbl_carbonrecords" ref="A1:T158" totalsRowCount="1" headerRowDxfId="119" dataDxfId="118" totalsRowDxfId="117" headerRowCellStyle="Normal 4" dataCellStyle="Normal 4">
  <autoFilter ref="A1:T157" xr:uid="{00460ED0-27A3-495C-84C9-139C2BD0870C}"/>
  <tableColumns count="20">
    <tableColumn id="1" xr3:uid="{9EB4D1C7-53CE-4CBC-A6C9-80F4A57A44AB}" name="Emission Source" dataDxfId="116" totalsRowDxfId="115" dataCellStyle="Normal 4"/>
    <tableColumn id="2" xr3:uid="{09E0F713-2C4B-4A05-AA21-25428352BE1B}" name="Start Date" dataDxfId="114" totalsRowDxfId="113" dataCellStyle="Normal 4"/>
    <tableColumn id="3" xr3:uid="{0BEF3CA9-1A86-40E0-AA84-3B594C43E8B8}" name="End Date" dataDxfId="112" totalsRowDxfId="111" dataCellStyle="Normal 4"/>
    <tableColumn id="4" xr3:uid="{686A29E6-E9E1-42DB-8DB2-910F23C08984}" name="How much did you use?" totalsRowFunction="sum" dataDxfId="110" totalsRowDxfId="109" dataCellStyle="Normal 4"/>
    <tableColumn id="5" xr3:uid="{EDB50AF6-86A7-4FFB-A13F-EE7FF6C4C431}" name="Unit" dataDxfId="108" totalsRowDxfId="107" dataCellStyle="Normal 4"/>
    <tableColumn id="6" xr3:uid="{27E273C1-B6F6-41D1-9627-8521652DF40D}" name="tCO2e (Location)" totalsRowFunction="sum" dataDxfId="106" totalsRowDxfId="105" dataCellStyle="Normal 4"/>
    <tableColumn id="7" xr3:uid="{DB20C5B3-83EA-4303-BA63-FE22EF2FACD2}" name="tCO2e (Market)" totalsRowFunction="sum" dataDxfId="104" totalsRowDxfId="103" dataCellStyle="Normal 4"/>
    <tableColumn id="8" xr3:uid="{645EFA99-FB51-4E19-A1BD-A57B5936ED32}" name="Supplier" dataDxfId="102" totalsRowDxfId="101" dataCellStyle="Normal 4"/>
    <tableColumn id="20" xr3:uid="{58677047-37AB-4C4C-B532-25FA76B77AD2}" name="Country" dataDxfId="100" totalsRowDxfId="99" dataCellStyle="Normal 4"/>
    <tableColumn id="9" xr3:uid="{9EC6E046-A9F1-4160-B409-1850EBC13C34}" name="Actual or Estimated" dataDxfId="98" totalsRowDxfId="97" dataCellStyle="Normal 4"/>
    <tableColumn id="10" xr3:uid="{2BDBCDE5-84EF-43EF-8B86-7B7ED344EAE8}" name="Estimation Technique" dataDxfId="96" totalsRowDxfId="95" dataCellStyle="Normal 4"/>
    <tableColumn id="11" xr3:uid="{3446DBF6-59DF-4AF1-BD9F-B4DED96BB360}" name="GHG protocol scope" dataDxfId="94" totalsRowDxfId="93" dataCellStyle="Normal 4"/>
    <tableColumn id="12" xr3:uid="{354EC0CA-5159-4788-916C-2D57B366FBDC}" name="Scope 3 category" dataDxfId="92" totalsRowDxfId="91" dataCellStyle="Normal 4"/>
    <tableColumn id="13" xr3:uid="{4C4E1AF5-E230-4245-B01C-5CDF9FB92B61}" name="Factor (tCO2e per unit)" dataDxfId="90" totalsRowDxfId="89" dataCellStyle="Normal 4"/>
    <tableColumn id="14" xr3:uid="{B6B066D2-3628-4851-8264-7507FCFBCB0C}" name="kWh" totalsRowFunction="sum" dataDxfId="88" totalsRowDxfId="87" dataCellStyle="Normal 4"/>
    <tableColumn id="15" xr3:uid="{B70E26F6-F310-4E25-BFFD-8996CA3709CB}" name="Resource Type" dataDxfId="86" totalsRowDxfId="85" dataCellStyle="Normal 4"/>
    <tableColumn id="16" xr3:uid="{913E74B2-07A3-4231-AD73-DFCA455B163E}" name="Section" dataDxfId="84" totalsRowDxfId="83" dataCellStyle="Normal 4"/>
    <tableColumn id="17" xr3:uid="{56CFE9A4-3E62-4B43-A414-7248A698AD6C}" name="Category" dataDxfId="82" totalsRowDxfId="81" dataCellStyle="Normal 4"/>
    <tableColumn id="18" xr3:uid="{BFF48543-AA2E-45F4-9C8C-077EE4BAC857}" name="Subcategory" dataDxfId="80" totalsRowDxfId="79" dataCellStyle="Normal 4"/>
    <tableColumn id="19" xr3:uid="{BCFB72B4-25C4-4D9D-80BF-A7F7A8FEAD8F}" name="Exlude From Reporting" dataDxfId="78" totalsRowDxfId="77" dataCellStyle="Normal 4"/>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52C46B2C-703C-48A4-9D75-77B54000A7E0}" name="Table5" displayName="Table5" ref="B2:C9" totalsRowShown="0" headerRowDxfId="76" dataDxfId="75">
  <autoFilter ref="B2:C9" xr:uid="{52C46B2C-703C-48A4-9D75-77B54000A7E0}"/>
  <tableColumns count="2">
    <tableColumn id="1" xr3:uid="{30070E9A-FD85-4033-9695-FEE2FB0754F0}" name="Methodology Type" dataDxfId="74"/>
    <tableColumn id="2" xr3:uid="{ABBFED03-0E4C-4790-9BB6-CC431E8F672F}" name="Statement" dataDxfId="73"/>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593E4C8-ACA5-48E2-9E75-0F67B2A3B52E}" name="Table4" displayName="Table4" ref="B21:C72" totalsRowShown="0" headerRowDxfId="72" dataDxfId="71">
  <autoFilter ref="B21:C72" xr:uid="{9593E4C8-ACA5-48E2-9E75-0F67B2A3B52E}"/>
  <tableColumns count="2">
    <tableColumn id="1" xr3:uid="{BE446A88-F754-4A9D-9C0C-628B9F19BF69}" name="Carbon Factor" dataDxfId="70"/>
    <tableColumn id="2" xr3:uid="{8F04E034-8F0E-498E-A0B8-D0CCA094312C}" name="Data Source" dataDxfId="69"/>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1CEAEF2B-782B-4D39-87B4-AF904937913B}" name="tbl_catextract" displayName="tbl_catextract" ref="B14:D29" totalsRowShown="0" headerRowDxfId="46" dataDxfId="44" headerRowBorderDxfId="45">
  <autoFilter ref="B14:D29" xr:uid="{1CEAEF2B-782B-4D39-87B4-AF904937913B}"/>
  <tableColumns count="3">
    <tableColumn id="1" xr3:uid="{EC45C19E-FEE3-44BF-908B-081F79915F92}" name="Scope" dataDxfId="43"/>
    <tableColumn id="2" xr3:uid="{01E703C4-D51C-4144-AE31-737CC09BC9A7}" name="Category" dataDxfId="42"/>
    <tableColumn id="3" xr3:uid="{02B25175-1951-410B-99B1-B3726D098B1F}" name="tCO2e" dataDxfId="41">
      <calculatedColumnFormula>IFERROR(GETPIVOTDATA("tCO2e Total (Location)",'Carbon Footprint (22-23)'!$B$4,"GHG protocol scope","Scope 3","Scope 3 category","Business travel"),"No Data Avaliable - Please Delete Row")</calculatedColumnFormula>
    </tableColumn>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E261E12-A33C-460A-B47E-2EF8FD78F594}" name="Table2" displayName="Table2" ref="B50:C57" totalsRowShown="0" headerRowDxfId="40" headerRowBorderDxfId="39">
  <autoFilter ref="B50:C57" xr:uid="{AE261E12-A33C-460A-B47E-2EF8FD78F594}"/>
  <tableColumns count="2">
    <tableColumn id="1" xr3:uid="{0728918C-C750-4E54-BC3C-599C16E0DC3A}" name="Category" dataDxfId="38"/>
    <tableColumn id="2" xr3:uid="{AA6C2D3E-CF91-4A30-898E-4DD1E07F9467}" name="% Uncertainty" dataDxfId="37"/>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3" dT="2022-09-15T11:55:34.39" personId="{BA285742-8683-41CA-B6D5-8C03622D626D}" id="{E375D7F2-F4B3-4345-A9C6-EC3997F2DF7C}">
    <text>Table extracts the top 5 'Resource Type' emitters which feeds into 'GHG Summary' Tab under 'Big Hitters' table</text>
  </threadedComment>
  <threadedComment ref="B13" dT="2022-09-15T11:57:15.25" personId="{BA285742-8683-41CA-B6D5-8C03622D626D}" id="{959A7E12-34DB-48A4-BDEA-9672DB2959D6}">
    <text>Table extracts scope 3 category data from the pivot table in 'Carbon footprint' tab. If there are no carbon records relating to the category, the table returns 'No Data - Please Delete Row' so that the user knows to delete the category row in 'GHG Summary' tab.</text>
  </threadedComment>
  <threadedComment ref="B31" dT="2022-09-15T11:58:45.84" personId="{BA285742-8683-41CA-B6D5-8C03622D626D}" id="{578D9039-F62D-42EC-A814-57F5C9CA6CCD}">
    <text>The table orders the data in the table above to allow the 'No Data' categories to be deleted easier and the emissions to be in ascending order. This table feeds directly into the 'GHG Summary' tab under 'Category Breakdown' table</text>
  </threadedComment>
  <threadedComment ref="B49" dT="2022-09-15T11:58:45.84" personId="{BA285742-8683-41CA-B6D5-8C03622D626D}" id="{578FC1A4-8043-47B9-A933-D58C8171CE6A}">
    <text>The table orders the data in the table above to allow the 'No Data' categories to be deleted easier and the emissions to be in ascending order. This table feeds directly into the 'GHG Summary' tab under 'Category Breakdown' table</text>
  </threadedComment>
</ThreadedComments>
</file>

<file path=xl/threadedComments/threadedComment2.xml><?xml version="1.0" encoding="utf-8"?>
<ThreadedComments xmlns="http://schemas.microsoft.com/office/spreadsheetml/2018/threadedcomments" xmlns:x="http://schemas.openxmlformats.org/spreadsheetml/2006/main">
  <threadedComment ref="A4" dT="2022-09-15T12:01:08.41" personId="{BA285742-8683-41CA-B6D5-8C03622D626D}" id="{328719E7-0BBB-467C-9385-E06B267463C0}">
    <text>Table extracts purchasing factors from carbon records</text>
  </threadedComment>
</ThreadedComments>
</file>

<file path=xl/threadedComments/threadedComment3.xml><?xml version="1.0" encoding="utf-8"?>
<ThreadedComments xmlns="http://schemas.microsoft.com/office/spreadsheetml/2018/threadedcomments" xmlns:x="http://schemas.openxmlformats.org/spreadsheetml/2006/main">
  <threadedComment ref="A3" dT="2022-09-15T12:04:50.23" personId="{BA285742-8683-41CA-B6D5-8C03622D626D}" id="{3087C619-EBE7-4F93-AA96-71535A3AB2F9}">
    <text>Table extracts resource types from the carbon footprint to generate breakdown figure on the right. The figure is used in the 'GHG summary' tab</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package" Target="../embeddings/Microsoft_Word_Document.docx"/></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ivotTable" Target="../pivotTables/pivotTable4.xml"/><Relationship Id="rId5" Type="http://schemas.microsoft.com/office/2017/10/relationships/threadedComment" Target="../threadedComments/threadedComment3.xml"/><Relationship Id="rId4" Type="http://schemas.openxmlformats.org/officeDocument/2006/relationships/comments" Target="../comments3.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7" Type="http://schemas.microsoft.com/office/2017/10/relationships/threadedComment" Target="../threadedComments/threadedComment1.xml"/><Relationship Id="rId2" Type="http://schemas.openxmlformats.org/officeDocument/2006/relationships/printerSettings" Target="../printerSettings/printerSettings8.bin"/><Relationship Id="rId1" Type="http://schemas.openxmlformats.org/officeDocument/2006/relationships/pivotTable" Target="../pivotTables/pivotTable2.xml"/><Relationship Id="rId6" Type="http://schemas.openxmlformats.org/officeDocument/2006/relationships/comments" Target="../comments1.xml"/><Relationship Id="rId5" Type="http://schemas.openxmlformats.org/officeDocument/2006/relationships/table" Target="../tables/table5.xml"/><Relationship Id="rId4" Type="http://schemas.openxmlformats.org/officeDocument/2006/relationships/table" Target="../tables/table4.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printerSettings" Target="../printerSettings/printerSettings9.bin"/><Relationship Id="rId1" Type="http://schemas.openxmlformats.org/officeDocument/2006/relationships/pivotTable" Target="../pivotTables/pivotTable3.xml"/><Relationship Id="rId5" Type="http://schemas.microsoft.com/office/2017/10/relationships/threadedComment" Target="../threadedComments/threadedComment2.xml"/><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3445AB-45AB-4BD7-9DC9-2E0D5FDD035E}">
  <sheetPr codeName="Sheet3"/>
  <dimension ref="A1:AK50"/>
  <sheetViews>
    <sheetView zoomScale="115" zoomScaleNormal="115" zoomScaleSheetLayoutView="115" workbookViewId="0"/>
  </sheetViews>
  <sheetFormatPr defaultColWidth="0" defaultRowHeight="15" customHeight="1" zeroHeight="1" x14ac:dyDescent="0.25"/>
  <cols>
    <col min="1" max="15" width="9.140625" style="1" customWidth="1"/>
    <col min="16" max="16384" width="9.140625" style="1" hidden="1"/>
  </cols>
  <sheetData>
    <row r="1" spans="1:37" x14ac:dyDescent="0.25"/>
    <row r="2" spans="1:37" x14ac:dyDescent="0.25">
      <c r="S2" s="110"/>
      <c r="T2" s="110"/>
      <c r="U2" s="110"/>
    </row>
    <row r="3" spans="1:37" x14ac:dyDescent="0.25">
      <c r="S3" s="110"/>
      <c r="T3" s="110"/>
      <c r="U3" s="110"/>
    </row>
    <row r="4" spans="1:37" x14ac:dyDescent="0.25">
      <c r="I4" s="2" t="s">
        <v>0</v>
      </c>
      <c r="S4" s="110"/>
      <c r="T4" s="110"/>
      <c r="U4" s="110"/>
    </row>
    <row r="5" spans="1:37" ht="18.600000000000001" customHeight="1" x14ac:dyDescent="0.9">
      <c r="B5" s="4"/>
      <c r="C5" s="4"/>
      <c r="D5" s="4"/>
      <c r="E5" s="4"/>
      <c r="F5" s="4"/>
      <c r="G5" s="4"/>
      <c r="H5" s="4"/>
      <c r="I5" s="4"/>
      <c r="J5" s="4"/>
      <c r="K5" s="4"/>
      <c r="L5" s="4"/>
      <c r="M5" s="4"/>
      <c r="N5" s="4"/>
      <c r="O5" s="4"/>
      <c r="P5" s="4"/>
      <c r="Q5" s="4"/>
      <c r="R5" s="4"/>
      <c r="S5" s="4"/>
      <c r="T5" s="4"/>
      <c r="U5" s="4"/>
      <c r="V5" s="4"/>
      <c r="W5" s="4"/>
      <c r="X5" s="4"/>
      <c r="Y5" s="4"/>
      <c r="Z5" s="4"/>
      <c r="AA5" s="4"/>
      <c r="AB5" s="4"/>
      <c r="AC5" s="4"/>
    </row>
    <row r="6" spans="1:37" ht="65.099999999999994" customHeight="1" x14ac:dyDescent="0.95">
      <c r="A6" s="3" t="s">
        <v>1</v>
      </c>
    </row>
    <row r="7" spans="1:37" ht="15" customHeight="1" x14ac:dyDescent="0.55000000000000004">
      <c r="A7" s="111"/>
      <c r="B7" s="111"/>
      <c r="C7" s="111"/>
      <c r="D7" s="111"/>
      <c r="E7" s="111"/>
      <c r="F7" s="111"/>
      <c r="G7" s="111"/>
      <c r="H7" s="111"/>
      <c r="I7" s="111"/>
      <c r="J7" s="5"/>
      <c r="K7" s="5"/>
      <c r="L7" s="5"/>
      <c r="M7" s="5"/>
      <c r="N7" s="5"/>
      <c r="O7" s="5"/>
      <c r="P7" s="5"/>
      <c r="Q7" s="5"/>
      <c r="R7" s="5"/>
      <c r="S7" s="5"/>
      <c r="T7" s="5"/>
      <c r="U7" s="5"/>
      <c r="V7" s="5"/>
      <c r="W7" s="5"/>
      <c r="X7" s="5"/>
      <c r="Y7" s="5"/>
      <c r="Z7" s="5"/>
      <c r="AA7" s="5"/>
      <c r="AB7" s="5"/>
      <c r="AC7" s="5"/>
      <c r="AD7" s="5"/>
      <c r="AE7" s="5"/>
      <c r="AF7" s="5"/>
      <c r="AG7" s="5"/>
      <c r="AH7" s="5"/>
      <c r="AI7" s="5"/>
      <c r="AJ7" s="5"/>
      <c r="AK7" s="5"/>
    </row>
    <row r="8" spans="1:37" ht="15" customHeight="1" x14ac:dyDescent="0.55000000000000004">
      <c r="A8" s="111"/>
      <c r="B8" s="111"/>
      <c r="C8" s="111"/>
      <c r="D8" s="111"/>
      <c r="E8" s="111"/>
      <c r="F8" s="111"/>
      <c r="G8" s="111"/>
      <c r="H8" s="111"/>
      <c r="I8" s="111"/>
      <c r="J8" s="5"/>
      <c r="K8" s="5"/>
      <c r="L8" s="5"/>
      <c r="M8" s="5"/>
      <c r="N8" s="5"/>
      <c r="O8" s="5"/>
      <c r="P8" s="5"/>
      <c r="Q8" s="5"/>
      <c r="R8" s="5"/>
      <c r="S8" s="5"/>
      <c r="T8" s="5"/>
      <c r="U8" s="5"/>
      <c r="V8" s="5"/>
      <c r="W8" s="5"/>
      <c r="X8" s="5"/>
      <c r="Y8" s="5"/>
      <c r="Z8" s="5"/>
      <c r="AA8" s="5"/>
      <c r="AB8" s="5"/>
      <c r="AC8" s="5"/>
      <c r="AD8" s="5"/>
      <c r="AE8" s="5"/>
      <c r="AF8" s="5"/>
      <c r="AG8" s="5"/>
      <c r="AH8" s="5"/>
      <c r="AI8" s="5"/>
      <c r="AJ8" s="5"/>
      <c r="AK8" s="5"/>
    </row>
    <row r="9" spans="1:37" x14ac:dyDescent="0.25"/>
    <row r="10" spans="1:37" x14ac:dyDescent="0.25"/>
    <row r="11" spans="1:37" x14ac:dyDescent="0.25">
      <c r="A11" s="6" t="s">
        <v>2</v>
      </c>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row>
    <row r="12" spans="1:37" x14ac:dyDescent="0.25">
      <c r="A12" s="6"/>
      <c r="B12" s="6"/>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row>
    <row r="13" spans="1:37" x14ac:dyDescent="0.25">
      <c r="A13" s="6"/>
      <c r="B13" s="6"/>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row>
    <row r="14" spans="1:37" x14ac:dyDescent="0.25">
      <c r="A14" s="6"/>
      <c r="B14" s="6"/>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row>
    <row r="15" spans="1:37" x14ac:dyDescent="0.25">
      <c r="A15" s="6"/>
      <c r="B15" s="6"/>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row>
    <row r="16" spans="1:37" x14ac:dyDescent="0.25">
      <c r="A16" s="6"/>
      <c r="B16" s="6"/>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row>
    <row r="17" spans="1:35" x14ac:dyDescent="0.25">
      <c r="A17" s="6"/>
      <c r="B17" s="6"/>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row>
    <row r="18" spans="1:35" x14ac:dyDescent="0.25"/>
    <row r="19" spans="1:35" x14ac:dyDescent="0.25"/>
    <row r="20" spans="1:35" x14ac:dyDescent="0.25"/>
    <row r="21" spans="1:35" x14ac:dyDescent="0.25"/>
    <row r="22" spans="1:35" x14ac:dyDescent="0.25"/>
    <row r="23" spans="1:35" x14ac:dyDescent="0.25"/>
    <row r="24" spans="1:35" x14ac:dyDescent="0.25"/>
    <row r="25" spans="1:35" x14ac:dyDescent="0.25"/>
    <row r="26" spans="1:35" x14ac:dyDescent="0.25"/>
    <row r="27" spans="1:35" x14ac:dyDescent="0.25"/>
    <row r="28" spans="1:35" x14ac:dyDescent="0.25"/>
    <row r="29" spans="1:35" x14ac:dyDescent="0.25"/>
    <row r="30" spans="1:35" x14ac:dyDescent="0.25"/>
    <row r="33" hidden="1" x14ac:dyDescent="0.25"/>
    <row r="34" hidden="1" x14ac:dyDescent="0.25"/>
    <row r="35" hidden="1" x14ac:dyDescent="0.25"/>
    <row r="36" hidden="1" x14ac:dyDescent="0.25"/>
    <row r="37" hidden="1" x14ac:dyDescent="0.25"/>
    <row r="38" hidden="1" x14ac:dyDescent="0.25"/>
    <row r="39" hidden="1" x14ac:dyDescent="0.25"/>
    <row r="40" hidden="1" x14ac:dyDescent="0.25"/>
    <row r="41" hidden="1" x14ac:dyDescent="0.25"/>
    <row r="42" hidden="1" x14ac:dyDescent="0.25"/>
    <row r="43" hidden="1" x14ac:dyDescent="0.25"/>
    <row r="44" hidden="1" x14ac:dyDescent="0.25"/>
    <row r="45" hidden="1" x14ac:dyDescent="0.25"/>
    <row r="46" hidden="1" x14ac:dyDescent="0.25"/>
    <row r="47" hidden="1" x14ac:dyDescent="0.25"/>
    <row r="48" hidden="1" x14ac:dyDescent="0.25"/>
    <row r="49" hidden="1" x14ac:dyDescent="0.25"/>
    <row r="50" hidden="1" x14ac:dyDescent="0.25"/>
  </sheetData>
  <mergeCells count="2">
    <mergeCell ref="S2:U4"/>
    <mergeCell ref="A7:I8"/>
  </mergeCells>
  <printOptions horizontalCentered="1" verticalCentered="1"/>
  <pageMargins left="0.25" right="0.25" top="0.75" bottom="0.75" header="0.3" footer="0.3"/>
  <pageSetup paperSize="9" scale="98" orientation="landscape" horizontalDpi="360" verticalDpi="360" r:id="rId1"/>
  <rowBreaks count="1" manualBreakCount="1">
    <brk id="30" max="16383" man="1"/>
  </rowBreaks>
  <drawing r:id="rId2"/>
  <legacyDrawing r:id="rId3"/>
  <oleObjects>
    <mc:AlternateContent xmlns:mc="http://schemas.openxmlformats.org/markup-compatibility/2006">
      <mc:Choice Requires="x14">
        <oleObject progId="Word.Document.12" shapeId="1025" r:id="rId4">
          <objectPr defaultSize="0" autoPict="0" r:id="rId5">
            <anchor moveWithCells="1">
              <from>
                <xdr:col>0</xdr:col>
                <xdr:colOff>0</xdr:colOff>
                <xdr:row>28</xdr:row>
                <xdr:rowOff>142875</xdr:rowOff>
              </from>
              <to>
                <xdr:col>10</xdr:col>
                <xdr:colOff>409575</xdr:colOff>
                <xdr:row>30</xdr:row>
                <xdr:rowOff>0</xdr:rowOff>
              </to>
            </anchor>
          </objectPr>
        </oleObject>
      </mc:Choice>
      <mc:Fallback>
        <oleObject progId="Word.Document.12" shapeId="1025" r:id="rId4"/>
      </mc:Fallback>
    </mc:AlternateContent>
  </oleObject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16A52D-67C9-40D5-830F-F7559FF7AB15}">
  <sheetPr codeName="Sheet14">
    <tabColor rgb="FFFBD7AF"/>
  </sheetPr>
  <dimension ref="A1:M166"/>
  <sheetViews>
    <sheetView zoomScale="85" zoomScaleNormal="85" workbookViewId="0">
      <selection activeCell="K11" sqref="K11"/>
    </sheetView>
  </sheetViews>
  <sheetFormatPr defaultColWidth="8.85546875" defaultRowHeight="20.100000000000001" customHeight="1" zeroHeight="1" x14ac:dyDescent="0.25"/>
  <cols>
    <col min="1" max="1" width="128.5703125" style="33" bestFit="1" customWidth="1"/>
    <col min="2" max="2" width="22.7109375" style="35" bestFit="1" customWidth="1"/>
    <col min="3" max="11" width="8.85546875" style="33" customWidth="1"/>
    <col min="12" max="12" width="12.140625" style="33" customWidth="1"/>
    <col min="13" max="13" width="8.85546875" style="33" customWidth="1"/>
    <col min="14" max="16384" width="8.85546875" style="33"/>
  </cols>
  <sheetData>
    <row r="1" spans="1:13" ht="20.100000000000001" customHeight="1" x14ac:dyDescent="0.25">
      <c r="A1" s="117" t="s">
        <v>468</v>
      </c>
      <c r="B1" s="117"/>
      <c r="C1" s="117"/>
      <c r="D1" s="117"/>
      <c r="E1" s="117"/>
      <c r="F1" s="117"/>
      <c r="G1" s="117"/>
      <c r="H1" s="117"/>
      <c r="I1" s="117"/>
      <c r="J1" s="117"/>
      <c r="K1" s="117"/>
      <c r="L1" s="117"/>
      <c r="M1" s="117"/>
    </row>
    <row r="2" spans="1:13" ht="20.100000000000001" customHeight="1" x14ac:dyDescent="0.25">
      <c r="A2" s="38"/>
      <c r="B2" s="38"/>
      <c r="C2" s="38"/>
      <c r="D2" s="38"/>
      <c r="E2" s="38"/>
      <c r="F2" s="38"/>
      <c r="G2" s="38"/>
      <c r="H2" s="38"/>
      <c r="I2" s="38"/>
      <c r="J2" s="38"/>
      <c r="K2" s="38"/>
      <c r="L2" s="38"/>
    </row>
    <row r="3" spans="1:13" ht="20.100000000000001" customHeight="1" x14ac:dyDescent="0.25">
      <c r="A3" s="39" t="s">
        <v>482</v>
      </c>
      <c r="B3" s="39"/>
    </row>
    <row r="4" spans="1:13" ht="15" x14ac:dyDescent="0.25">
      <c r="A4" s="71" t="s">
        <v>3</v>
      </c>
      <c r="B4" s="33" t="s">
        <v>4</v>
      </c>
    </row>
    <row r="5" spans="1:13" ht="15" x14ac:dyDescent="0.25">
      <c r="A5" s="71" t="s">
        <v>5</v>
      </c>
      <c r="B5" s="33" t="s">
        <v>4</v>
      </c>
    </row>
    <row r="6" spans="1:13" ht="20.100000000000001" customHeight="1" x14ac:dyDescent="0.25"/>
    <row r="7" spans="1:13" ht="15" x14ac:dyDescent="0.25">
      <c r="A7" s="71" t="s">
        <v>470</v>
      </c>
      <c r="B7" s="35" t="s">
        <v>481</v>
      </c>
    </row>
    <row r="8" spans="1:13" ht="15" x14ac:dyDescent="0.25">
      <c r="A8" s="34" t="s">
        <v>22</v>
      </c>
      <c r="B8" s="35">
        <v>457.59999999999991</v>
      </c>
    </row>
    <row r="9" spans="1:13" ht="15" x14ac:dyDescent="0.25">
      <c r="A9" s="34" t="s">
        <v>58</v>
      </c>
      <c r="B9" s="35">
        <v>296.78215244</v>
      </c>
    </row>
    <row r="10" spans="1:13" ht="15" x14ac:dyDescent="0.25">
      <c r="A10" s="34" t="s">
        <v>17</v>
      </c>
      <c r="B10" s="35">
        <v>143.293992374</v>
      </c>
    </row>
    <row r="11" spans="1:13" ht="15" x14ac:dyDescent="0.25">
      <c r="A11" s="34" t="s">
        <v>14</v>
      </c>
      <c r="B11" s="35">
        <v>127.46328083900001</v>
      </c>
    </row>
    <row r="12" spans="1:13" ht="15" x14ac:dyDescent="0.25">
      <c r="A12" s="34" t="s">
        <v>60</v>
      </c>
      <c r="B12" s="35">
        <v>90.243630675000006</v>
      </c>
    </row>
    <row r="13" spans="1:13" ht="15" x14ac:dyDescent="0.25">
      <c r="A13" s="34" t="s">
        <v>23</v>
      </c>
      <c r="B13" s="35">
        <v>59.310007434240006</v>
      </c>
    </row>
    <row r="14" spans="1:13" ht="15" x14ac:dyDescent="0.25">
      <c r="A14" s="34" t="s">
        <v>19</v>
      </c>
      <c r="B14" s="35">
        <v>56.213757557999998</v>
      </c>
    </row>
    <row r="15" spans="1:13" ht="15" x14ac:dyDescent="0.25">
      <c r="A15" s="34" t="s">
        <v>24</v>
      </c>
      <c r="B15" s="35">
        <v>29.681838559999999</v>
      </c>
    </row>
    <row r="16" spans="1:13" ht="15" x14ac:dyDescent="0.25">
      <c r="A16" s="34" t="s">
        <v>63</v>
      </c>
      <c r="B16" s="35">
        <v>26.649219219999999</v>
      </c>
    </row>
    <row r="17" spans="1:2" ht="15" x14ac:dyDescent="0.25">
      <c r="A17" s="34" t="s">
        <v>64</v>
      </c>
      <c r="B17" s="35">
        <v>21.05005611</v>
      </c>
    </row>
    <row r="18" spans="1:2" ht="15" x14ac:dyDescent="0.25">
      <c r="A18" s="34" t="s">
        <v>25</v>
      </c>
      <c r="B18" s="35">
        <v>19.831355544000001</v>
      </c>
    </row>
    <row r="19" spans="1:2" ht="15" x14ac:dyDescent="0.25">
      <c r="A19" s="34" t="s">
        <v>26</v>
      </c>
      <c r="B19" s="35">
        <v>17.527143420000002</v>
      </c>
    </row>
    <row r="20" spans="1:2" ht="15" x14ac:dyDescent="0.25">
      <c r="A20" s="34" t="s">
        <v>27</v>
      </c>
      <c r="B20" s="35">
        <v>15.763270090000001</v>
      </c>
    </row>
    <row r="21" spans="1:2" ht="15" x14ac:dyDescent="0.25">
      <c r="A21" s="34" t="s">
        <v>28</v>
      </c>
      <c r="B21" s="35">
        <v>14.541125742</v>
      </c>
    </row>
    <row r="22" spans="1:2" ht="15" x14ac:dyDescent="0.25">
      <c r="A22" s="34" t="s">
        <v>65</v>
      </c>
      <c r="B22" s="35">
        <v>12.460335299999999</v>
      </c>
    </row>
    <row r="23" spans="1:2" ht="15" x14ac:dyDescent="0.25">
      <c r="A23" s="34" t="s">
        <v>29</v>
      </c>
      <c r="B23" s="35">
        <v>12.265510698</v>
      </c>
    </row>
    <row r="24" spans="1:2" ht="15" x14ac:dyDescent="0.25">
      <c r="A24" s="34" t="s">
        <v>30</v>
      </c>
      <c r="B24" s="35">
        <v>12.164291220000001</v>
      </c>
    </row>
    <row r="25" spans="1:2" ht="15" x14ac:dyDescent="0.25">
      <c r="A25" s="34" t="s">
        <v>31</v>
      </c>
      <c r="B25" s="35">
        <v>12.14039827</v>
      </c>
    </row>
    <row r="26" spans="1:2" ht="15" x14ac:dyDescent="0.25">
      <c r="A26" s="34" t="s">
        <v>32</v>
      </c>
      <c r="B26" s="35">
        <v>11.504058671999999</v>
      </c>
    </row>
    <row r="27" spans="1:2" ht="15" x14ac:dyDescent="0.25">
      <c r="A27" s="34" t="s">
        <v>33</v>
      </c>
      <c r="B27" s="35">
        <v>10.84716036</v>
      </c>
    </row>
    <row r="28" spans="1:2" ht="15" x14ac:dyDescent="0.25">
      <c r="A28" s="34" t="s">
        <v>34</v>
      </c>
      <c r="B28" s="35">
        <v>9.6925398349999998</v>
      </c>
    </row>
    <row r="29" spans="1:2" ht="15" x14ac:dyDescent="0.25">
      <c r="A29" s="34" t="s">
        <v>61</v>
      </c>
      <c r="B29" s="35">
        <v>9.6613440290000003</v>
      </c>
    </row>
    <row r="30" spans="1:2" ht="15" x14ac:dyDescent="0.25">
      <c r="A30" s="34" t="s">
        <v>35</v>
      </c>
      <c r="B30" s="35">
        <v>8.5490915399999992</v>
      </c>
    </row>
    <row r="31" spans="1:2" ht="15" x14ac:dyDescent="0.25">
      <c r="A31" s="34" t="s">
        <v>36</v>
      </c>
      <c r="B31" s="35">
        <v>7.0209891740000003</v>
      </c>
    </row>
    <row r="32" spans="1:2" ht="15" x14ac:dyDescent="0.25">
      <c r="A32" s="34" t="s">
        <v>37</v>
      </c>
      <c r="B32" s="35">
        <v>6.6228149280000004</v>
      </c>
    </row>
    <row r="33" spans="1:2" ht="15" x14ac:dyDescent="0.25">
      <c r="A33" s="34" t="s">
        <v>66</v>
      </c>
      <c r="B33" s="35">
        <v>4.8592593000000006</v>
      </c>
    </row>
    <row r="34" spans="1:2" ht="15" x14ac:dyDescent="0.25">
      <c r="A34" s="34" t="s">
        <v>38</v>
      </c>
      <c r="B34" s="35">
        <v>4.8113490800000003</v>
      </c>
    </row>
    <row r="35" spans="1:2" ht="15" x14ac:dyDescent="0.25">
      <c r="A35" s="34" t="s">
        <v>69</v>
      </c>
      <c r="B35" s="35">
        <v>4.6885501380000001</v>
      </c>
    </row>
    <row r="36" spans="1:2" ht="15" x14ac:dyDescent="0.25">
      <c r="A36" s="34" t="s">
        <v>39</v>
      </c>
      <c r="B36" s="35">
        <v>4.6159440600000003</v>
      </c>
    </row>
    <row r="37" spans="1:2" ht="15" x14ac:dyDescent="0.25">
      <c r="A37" s="34" t="s">
        <v>40</v>
      </c>
      <c r="B37" s="35">
        <v>3.364000978</v>
      </c>
    </row>
    <row r="38" spans="1:2" ht="15" x14ac:dyDescent="0.25">
      <c r="A38" s="34" t="s">
        <v>41</v>
      </c>
      <c r="B38" s="35">
        <v>2.9683382140000001</v>
      </c>
    </row>
    <row r="39" spans="1:2" ht="15" x14ac:dyDescent="0.25">
      <c r="A39" s="34" t="s">
        <v>42</v>
      </c>
      <c r="B39" s="35">
        <v>2.7278903200000002</v>
      </c>
    </row>
    <row r="40" spans="1:2" ht="15" x14ac:dyDescent="0.25">
      <c r="A40" s="34" t="s">
        <v>70</v>
      </c>
      <c r="B40" s="35">
        <v>2.1876212640000001</v>
      </c>
    </row>
    <row r="41" spans="1:2" ht="15" x14ac:dyDescent="0.25">
      <c r="A41" s="34" t="s">
        <v>43</v>
      </c>
      <c r="B41" s="35">
        <v>1.9552967459999999</v>
      </c>
    </row>
    <row r="42" spans="1:2" ht="15" x14ac:dyDescent="0.25">
      <c r="A42" s="34" t="s">
        <v>44</v>
      </c>
      <c r="B42" s="35">
        <v>1.7895481499999999</v>
      </c>
    </row>
    <row r="43" spans="1:2" ht="15" x14ac:dyDescent="0.25">
      <c r="A43" s="34" t="s">
        <v>45</v>
      </c>
      <c r="B43" s="35">
        <v>1.4055728460000001</v>
      </c>
    </row>
    <row r="44" spans="1:2" ht="15" x14ac:dyDescent="0.25">
      <c r="A44" s="34" t="s">
        <v>46</v>
      </c>
      <c r="B44" s="35">
        <v>1.325980194</v>
      </c>
    </row>
    <row r="45" spans="1:2" ht="15" x14ac:dyDescent="0.25">
      <c r="A45" s="34" t="s">
        <v>67</v>
      </c>
      <c r="B45" s="35">
        <v>1.07772399</v>
      </c>
    </row>
    <row r="46" spans="1:2" ht="15" x14ac:dyDescent="0.25">
      <c r="A46" s="34" t="s">
        <v>71</v>
      </c>
      <c r="B46" s="35">
        <v>0.78042599999999995</v>
      </c>
    </row>
    <row r="47" spans="1:2" ht="15" x14ac:dyDescent="0.25">
      <c r="A47" s="34" t="s">
        <v>47</v>
      </c>
      <c r="B47" s="35">
        <v>0.68259576</v>
      </c>
    </row>
    <row r="48" spans="1:2" ht="15" x14ac:dyDescent="0.25">
      <c r="A48" s="34" t="s">
        <v>48</v>
      </c>
      <c r="B48" s="35">
        <v>0.53296938000000005</v>
      </c>
    </row>
    <row r="49" spans="1:2" ht="15" x14ac:dyDescent="0.25">
      <c r="A49" s="34" t="s">
        <v>73</v>
      </c>
      <c r="B49" s="35">
        <v>0.52033474300000004</v>
      </c>
    </row>
    <row r="50" spans="1:2" ht="15" x14ac:dyDescent="0.25">
      <c r="A50" s="34" t="s">
        <v>49</v>
      </c>
      <c r="B50" s="35">
        <v>0.48357905200000001</v>
      </c>
    </row>
    <row r="51" spans="1:2" ht="15" x14ac:dyDescent="0.25">
      <c r="A51" s="34" t="s">
        <v>74</v>
      </c>
      <c r="B51" s="35">
        <v>0.42377438999999995</v>
      </c>
    </row>
    <row r="52" spans="1:2" ht="15" x14ac:dyDescent="0.25">
      <c r="A52" s="34" t="s">
        <v>50</v>
      </c>
      <c r="B52" s="35">
        <v>0.39153395999999996</v>
      </c>
    </row>
    <row r="53" spans="1:2" ht="15" x14ac:dyDescent="0.25">
      <c r="A53" s="34" t="s">
        <v>51</v>
      </c>
      <c r="B53" s="35">
        <v>0.339320597</v>
      </c>
    </row>
    <row r="54" spans="1:2" ht="15" x14ac:dyDescent="0.25">
      <c r="A54" s="34" t="s">
        <v>52</v>
      </c>
      <c r="B54" s="35">
        <v>0.33234830999999998</v>
      </c>
    </row>
    <row r="55" spans="1:2" ht="15" x14ac:dyDescent="0.25">
      <c r="A55" s="34" t="s">
        <v>53</v>
      </c>
      <c r="B55" s="35">
        <v>0.317477648</v>
      </c>
    </row>
    <row r="56" spans="1:2" ht="15" x14ac:dyDescent="0.25">
      <c r="A56" s="34" t="s">
        <v>75</v>
      </c>
      <c r="B56" s="35">
        <v>0.17024645599999999</v>
      </c>
    </row>
    <row r="57" spans="1:2" ht="15" x14ac:dyDescent="0.25">
      <c r="A57" s="34" t="s">
        <v>54</v>
      </c>
      <c r="B57" s="35">
        <v>3.0107248E-2</v>
      </c>
    </row>
    <row r="58" spans="1:2" ht="15" x14ac:dyDescent="0.25">
      <c r="A58" s="34" t="s">
        <v>55</v>
      </c>
      <c r="B58" s="35">
        <v>2.7821766000000001E-2</v>
      </c>
    </row>
    <row r="59" spans="1:2" ht="15" x14ac:dyDescent="0.25">
      <c r="A59" s="34" t="s">
        <v>56</v>
      </c>
      <c r="B59" s="35">
        <v>4.5378200000000001E-4</v>
      </c>
    </row>
    <row r="60" spans="1:2" ht="15" x14ac:dyDescent="0.25">
      <c r="A60" s="34" t="s">
        <v>76</v>
      </c>
      <c r="B60" s="35">
        <v>1531.6894284042394</v>
      </c>
    </row>
    <row r="61" spans="1:2" ht="15" x14ac:dyDescent="0.25">
      <c r="A61"/>
      <c r="B61"/>
    </row>
    <row r="62" spans="1:2" ht="15" x14ac:dyDescent="0.25">
      <c r="A62"/>
      <c r="B62"/>
    </row>
    <row r="63" spans="1:2" ht="15" x14ac:dyDescent="0.25">
      <c r="A63"/>
      <c r="B63"/>
    </row>
    <row r="64" spans="1:2" ht="15" x14ac:dyDescent="0.25">
      <c r="A64"/>
      <c r="B64"/>
    </row>
    <row r="65" spans="1:2" ht="15" x14ac:dyDescent="0.25">
      <c r="A65"/>
      <c r="B65"/>
    </row>
    <row r="66" spans="1:2" ht="15" x14ac:dyDescent="0.25">
      <c r="A66"/>
      <c r="B66"/>
    </row>
    <row r="67" spans="1:2" ht="15" x14ac:dyDescent="0.25">
      <c r="A67"/>
      <c r="B67"/>
    </row>
    <row r="68" spans="1:2" ht="15" x14ac:dyDescent="0.25">
      <c r="A68"/>
      <c r="B68"/>
    </row>
    <row r="69" spans="1:2" ht="15" x14ac:dyDescent="0.25">
      <c r="A69"/>
      <c r="B69"/>
    </row>
    <row r="70" spans="1:2" ht="15" x14ac:dyDescent="0.25">
      <c r="A70"/>
      <c r="B70"/>
    </row>
    <row r="71" spans="1:2" ht="15" x14ac:dyDescent="0.25">
      <c r="A71"/>
      <c r="B71"/>
    </row>
    <row r="72" spans="1:2" ht="15" x14ac:dyDescent="0.25">
      <c r="A72"/>
      <c r="B72"/>
    </row>
    <row r="73" spans="1:2" ht="15" x14ac:dyDescent="0.25">
      <c r="A73"/>
      <c r="B73"/>
    </row>
    <row r="74" spans="1:2" ht="15" x14ac:dyDescent="0.25">
      <c r="A74"/>
      <c r="B74"/>
    </row>
    <row r="75" spans="1:2" ht="15" x14ac:dyDescent="0.25">
      <c r="A75"/>
      <c r="B75"/>
    </row>
    <row r="76" spans="1:2" ht="15" x14ac:dyDescent="0.25">
      <c r="A76"/>
      <c r="B76"/>
    </row>
    <row r="77" spans="1:2" ht="15" x14ac:dyDescent="0.25">
      <c r="A77"/>
      <c r="B77"/>
    </row>
    <row r="78" spans="1:2" ht="15" x14ac:dyDescent="0.25">
      <c r="A78"/>
      <c r="B78"/>
    </row>
    <row r="79" spans="1:2" ht="15" x14ac:dyDescent="0.25">
      <c r="A79"/>
      <c r="B79"/>
    </row>
    <row r="80" spans="1:2" ht="15" x14ac:dyDescent="0.25">
      <c r="A80"/>
      <c r="B80"/>
    </row>
    <row r="81" spans="1:2" ht="15" x14ac:dyDescent="0.25">
      <c r="A81"/>
      <c r="B81"/>
    </row>
    <row r="82" spans="1:2" ht="15" x14ac:dyDescent="0.25">
      <c r="A82"/>
      <c r="B82"/>
    </row>
    <row r="83" spans="1:2" ht="15" x14ac:dyDescent="0.25">
      <c r="A83"/>
      <c r="B83"/>
    </row>
    <row r="84" spans="1:2" ht="15" x14ac:dyDescent="0.25">
      <c r="A84"/>
      <c r="B84"/>
    </row>
    <row r="85" spans="1:2" ht="15" hidden="1" x14ac:dyDescent="0.25">
      <c r="A85"/>
      <c r="B85"/>
    </row>
    <row r="86" spans="1:2" ht="15" hidden="1" x14ac:dyDescent="0.25">
      <c r="A86"/>
      <c r="B86"/>
    </row>
    <row r="87" spans="1:2" ht="15" hidden="1" x14ac:dyDescent="0.25">
      <c r="A87"/>
      <c r="B87"/>
    </row>
    <row r="88" spans="1:2" ht="15" hidden="1" x14ac:dyDescent="0.25">
      <c r="A88"/>
      <c r="B88"/>
    </row>
    <row r="89" spans="1:2" ht="15" hidden="1" x14ac:dyDescent="0.25">
      <c r="A89"/>
      <c r="B89"/>
    </row>
    <row r="90" spans="1:2" ht="15" hidden="1" x14ac:dyDescent="0.25">
      <c r="A90"/>
      <c r="B90"/>
    </row>
    <row r="91" spans="1:2" ht="15" hidden="1" x14ac:dyDescent="0.25">
      <c r="A91"/>
      <c r="B91"/>
    </row>
    <row r="92" spans="1:2" ht="15" hidden="1" x14ac:dyDescent="0.25">
      <c r="A92"/>
      <c r="B92"/>
    </row>
    <row r="93" spans="1:2" ht="15" hidden="1" x14ac:dyDescent="0.25">
      <c r="A93"/>
      <c r="B93"/>
    </row>
    <row r="94" spans="1:2" ht="15" hidden="1" x14ac:dyDescent="0.25">
      <c r="A94"/>
      <c r="B94"/>
    </row>
    <row r="95" spans="1:2" ht="15" hidden="1" x14ac:dyDescent="0.25">
      <c r="A95"/>
      <c r="B95"/>
    </row>
    <row r="96" spans="1:2" ht="15" hidden="1" x14ac:dyDescent="0.25">
      <c r="A96"/>
      <c r="B96"/>
    </row>
    <row r="97" spans="1:2" ht="15" hidden="1" x14ac:dyDescent="0.25">
      <c r="A97"/>
      <c r="B97"/>
    </row>
    <row r="98" spans="1:2" ht="15" hidden="1" x14ac:dyDescent="0.25">
      <c r="A98"/>
      <c r="B98"/>
    </row>
    <row r="99" spans="1:2" ht="15" hidden="1" x14ac:dyDescent="0.25">
      <c r="A99"/>
      <c r="B99"/>
    </row>
    <row r="100" spans="1:2" ht="15" hidden="1" x14ac:dyDescent="0.25">
      <c r="A100"/>
      <c r="B100"/>
    </row>
    <row r="101" spans="1:2" ht="15" hidden="1" x14ac:dyDescent="0.25">
      <c r="A101"/>
      <c r="B101"/>
    </row>
    <row r="102" spans="1:2" ht="15" hidden="1" x14ac:dyDescent="0.25">
      <c r="A102"/>
      <c r="B102"/>
    </row>
    <row r="103" spans="1:2" ht="15" hidden="1" x14ac:dyDescent="0.25">
      <c r="A103"/>
      <c r="B103"/>
    </row>
    <row r="104" spans="1:2" ht="15" hidden="1" x14ac:dyDescent="0.25">
      <c r="A104"/>
      <c r="B104"/>
    </row>
    <row r="105" spans="1:2" ht="15" hidden="1" x14ac:dyDescent="0.25">
      <c r="A105"/>
      <c r="B105"/>
    </row>
    <row r="106" spans="1:2" ht="15" hidden="1" x14ac:dyDescent="0.25">
      <c r="A106"/>
      <c r="B106"/>
    </row>
    <row r="107" spans="1:2" ht="15" hidden="1" x14ac:dyDescent="0.25">
      <c r="A107"/>
      <c r="B107"/>
    </row>
    <row r="108" spans="1:2" ht="15" hidden="1" x14ac:dyDescent="0.25">
      <c r="A108"/>
      <c r="B108"/>
    </row>
    <row r="109" spans="1:2" ht="15" hidden="1" x14ac:dyDescent="0.25">
      <c r="A109"/>
      <c r="B109"/>
    </row>
    <row r="110" spans="1:2" ht="15" hidden="1" x14ac:dyDescent="0.25">
      <c r="A110"/>
      <c r="B110"/>
    </row>
    <row r="111" spans="1:2" ht="15" hidden="1" x14ac:dyDescent="0.25">
      <c r="A111"/>
      <c r="B111"/>
    </row>
    <row r="112" spans="1:2" ht="15" hidden="1" x14ac:dyDescent="0.25">
      <c r="A112"/>
      <c r="B112"/>
    </row>
    <row r="113" spans="1:2" ht="15" hidden="1" x14ac:dyDescent="0.25">
      <c r="A113"/>
      <c r="B113"/>
    </row>
    <row r="114" spans="1:2" ht="15" hidden="1" x14ac:dyDescent="0.25">
      <c r="A114"/>
      <c r="B114"/>
    </row>
    <row r="115" spans="1:2" ht="15" hidden="1" x14ac:dyDescent="0.25">
      <c r="A115"/>
      <c r="B115"/>
    </row>
    <row r="116" spans="1:2" ht="15" hidden="1" x14ac:dyDescent="0.25">
      <c r="A116"/>
      <c r="B116"/>
    </row>
    <row r="117" spans="1:2" ht="15" hidden="1" x14ac:dyDescent="0.25">
      <c r="A117"/>
      <c r="B117"/>
    </row>
    <row r="118" spans="1:2" ht="15" hidden="1" x14ac:dyDescent="0.25">
      <c r="A118"/>
      <c r="B118"/>
    </row>
    <row r="119" spans="1:2" ht="15" hidden="1" x14ac:dyDescent="0.25">
      <c r="A119"/>
      <c r="B119"/>
    </row>
    <row r="120" spans="1:2" ht="15" hidden="1" x14ac:dyDescent="0.25">
      <c r="A120"/>
      <c r="B120"/>
    </row>
    <row r="121" spans="1:2" ht="15" hidden="1" x14ac:dyDescent="0.25">
      <c r="A121"/>
      <c r="B121"/>
    </row>
    <row r="122" spans="1:2" ht="15" hidden="1" x14ac:dyDescent="0.25">
      <c r="A122"/>
      <c r="B122"/>
    </row>
    <row r="123" spans="1:2" ht="15" hidden="1" x14ac:dyDescent="0.25">
      <c r="A123"/>
      <c r="B123"/>
    </row>
    <row r="124" spans="1:2" ht="15" hidden="1" x14ac:dyDescent="0.25">
      <c r="A124"/>
      <c r="B124"/>
    </row>
    <row r="125" spans="1:2" ht="15" hidden="1" x14ac:dyDescent="0.25">
      <c r="A125"/>
      <c r="B125"/>
    </row>
    <row r="126" spans="1:2" ht="15" hidden="1" x14ac:dyDescent="0.25">
      <c r="A126"/>
      <c r="B126"/>
    </row>
    <row r="127" spans="1:2" ht="15" hidden="1" x14ac:dyDescent="0.25">
      <c r="A127"/>
      <c r="B127"/>
    </row>
    <row r="128" spans="1:2" ht="15" hidden="1" x14ac:dyDescent="0.25">
      <c r="A128"/>
      <c r="B128"/>
    </row>
    <row r="129" spans="1:2" ht="15" hidden="1" x14ac:dyDescent="0.25">
      <c r="A129"/>
      <c r="B129"/>
    </row>
    <row r="130" spans="1:2" ht="15" hidden="1" x14ac:dyDescent="0.25">
      <c r="A130"/>
      <c r="B130"/>
    </row>
    <row r="131" spans="1:2" ht="15" hidden="1" x14ac:dyDescent="0.25">
      <c r="A131"/>
      <c r="B131"/>
    </row>
    <row r="132" spans="1:2" ht="15" hidden="1" x14ac:dyDescent="0.25">
      <c r="A132"/>
      <c r="B132"/>
    </row>
    <row r="133" spans="1:2" ht="15" hidden="1" x14ac:dyDescent="0.25">
      <c r="A133"/>
      <c r="B133"/>
    </row>
    <row r="134" spans="1:2" ht="15" hidden="1" x14ac:dyDescent="0.25">
      <c r="A134"/>
      <c r="B134"/>
    </row>
    <row r="135" spans="1:2" ht="15" hidden="1" x14ac:dyDescent="0.25">
      <c r="A135"/>
      <c r="B135"/>
    </row>
    <row r="136" spans="1:2" ht="15" hidden="1" x14ac:dyDescent="0.25">
      <c r="A136"/>
      <c r="B136"/>
    </row>
    <row r="137" spans="1:2" ht="15" hidden="1" x14ac:dyDescent="0.25">
      <c r="A137"/>
      <c r="B137"/>
    </row>
    <row r="138" spans="1:2" ht="15" hidden="1" x14ac:dyDescent="0.25">
      <c r="A138"/>
      <c r="B138"/>
    </row>
    <row r="139" spans="1:2" ht="15" hidden="1" x14ac:dyDescent="0.25">
      <c r="A139"/>
      <c r="B139"/>
    </row>
    <row r="140" spans="1:2" ht="15" hidden="1" x14ac:dyDescent="0.25">
      <c r="A140"/>
      <c r="B140"/>
    </row>
    <row r="141" spans="1:2" ht="15" hidden="1" x14ac:dyDescent="0.25">
      <c r="A141"/>
      <c r="B141"/>
    </row>
    <row r="142" spans="1:2" ht="15" hidden="1" x14ac:dyDescent="0.25">
      <c r="A142"/>
      <c r="B142"/>
    </row>
    <row r="143" spans="1:2" ht="15" hidden="1" x14ac:dyDescent="0.25">
      <c r="A143"/>
      <c r="B143"/>
    </row>
    <row r="144" spans="1:2" ht="15" hidden="1" x14ac:dyDescent="0.25">
      <c r="A144"/>
      <c r="B144"/>
    </row>
    <row r="145" spans="1:2" ht="15" hidden="1" x14ac:dyDescent="0.25">
      <c r="A145"/>
      <c r="B145"/>
    </row>
    <row r="146" spans="1:2" ht="15" hidden="1" x14ac:dyDescent="0.25">
      <c r="A146"/>
      <c r="B146"/>
    </row>
    <row r="147" spans="1:2" ht="15" hidden="1" x14ac:dyDescent="0.25">
      <c r="A147"/>
      <c r="B147"/>
    </row>
    <row r="148" spans="1:2" ht="15" hidden="1" x14ac:dyDescent="0.25">
      <c r="A148"/>
      <c r="B148"/>
    </row>
    <row r="149" spans="1:2" ht="15" hidden="1" x14ac:dyDescent="0.25">
      <c r="A149"/>
      <c r="B149"/>
    </row>
    <row r="150" spans="1:2" ht="15" hidden="1" x14ac:dyDescent="0.25">
      <c r="A150"/>
      <c r="B150"/>
    </row>
    <row r="151" spans="1:2" ht="15" hidden="1" x14ac:dyDescent="0.25">
      <c r="A151"/>
      <c r="B151"/>
    </row>
    <row r="152" spans="1:2" ht="15" hidden="1" x14ac:dyDescent="0.25">
      <c r="A152"/>
      <c r="B152"/>
    </row>
    <row r="153" spans="1:2" ht="15" hidden="1" x14ac:dyDescent="0.25">
      <c r="A153"/>
      <c r="B153"/>
    </row>
    <row r="154" spans="1:2" ht="15" hidden="1" x14ac:dyDescent="0.25">
      <c r="A154"/>
      <c r="B154"/>
    </row>
    <row r="155" spans="1:2" ht="15" hidden="1" x14ac:dyDescent="0.25">
      <c r="A155"/>
      <c r="B155"/>
    </row>
    <row r="156" spans="1:2" ht="15" hidden="1" x14ac:dyDescent="0.25">
      <c r="A156"/>
      <c r="B156"/>
    </row>
    <row r="157" spans="1:2" ht="15" hidden="1" x14ac:dyDescent="0.25">
      <c r="A157"/>
      <c r="B157"/>
    </row>
    <row r="158" spans="1:2" ht="15" hidden="1" x14ac:dyDescent="0.25">
      <c r="A158"/>
      <c r="B158"/>
    </row>
    <row r="159" spans="1:2" ht="15" hidden="1" x14ac:dyDescent="0.25">
      <c r="A159"/>
      <c r="B159"/>
    </row>
    <row r="160" spans="1:2" ht="15" hidden="1" x14ac:dyDescent="0.25">
      <c r="A160"/>
      <c r="B160"/>
    </row>
    <row r="161" spans="1:2" ht="15" hidden="1" x14ac:dyDescent="0.25">
      <c r="A161"/>
      <c r="B161"/>
    </row>
    <row r="162" spans="1:2" ht="15" hidden="1" x14ac:dyDescent="0.25">
      <c r="A162"/>
      <c r="B162"/>
    </row>
    <row r="163" spans="1:2" ht="15" hidden="1" x14ac:dyDescent="0.25">
      <c r="A163"/>
      <c r="B163"/>
    </row>
    <row r="164" spans="1:2" ht="15" hidden="1" x14ac:dyDescent="0.25">
      <c r="A164"/>
      <c r="B164"/>
    </row>
    <row r="165" spans="1:2" ht="15" hidden="1" x14ac:dyDescent="0.25">
      <c r="A165"/>
      <c r="B165"/>
    </row>
    <row r="166" spans="1:2" ht="15" hidden="1" x14ac:dyDescent="0.25">
      <c r="A166"/>
      <c r="B166"/>
    </row>
  </sheetData>
  <mergeCells count="1">
    <mergeCell ref="A1:M1"/>
  </mergeCells>
  <pageMargins left="0.7" right="0.7" top="0.75" bottom="0.75" header="0.3" footer="0.3"/>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4C971B-9AF2-4CC1-B1EE-B3BB241AD11C}">
  <sheetPr codeName="Sheet4">
    <pageSetUpPr autoPageBreaks="0"/>
  </sheetPr>
  <dimension ref="A1:F180"/>
  <sheetViews>
    <sheetView tabSelected="1" zoomScale="85" zoomScaleNormal="85" workbookViewId="0">
      <pane ySplit="5" topLeftCell="A39" activePane="bottomLeft" state="frozen"/>
      <selection pane="bottomLeft" activeCell="C70" sqref="C70"/>
    </sheetView>
  </sheetViews>
  <sheetFormatPr defaultColWidth="8.85546875" defaultRowHeight="24.95" customHeight="1" x14ac:dyDescent="0.25"/>
  <cols>
    <col min="1" max="1" width="14.85546875" style="9" customWidth="1"/>
    <col min="2" max="2" width="128.5703125" style="8" bestFit="1" customWidth="1"/>
    <col min="3" max="3" width="23.5703125" style="8" bestFit="1" customWidth="1"/>
    <col min="4" max="4" width="21.85546875" style="20" bestFit="1" customWidth="1"/>
    <col min="5" max="5" width="22.140625" style="8" bestFit="1" customWidth="1"/>
    <col min="6" max="6" width="20.28515625" style="20" bestFit="1" customWidth="1"/>
    <col min="7" max="16384" width="8.85546875" style="8"/>
  </cols>
  <sheetData>
    <row r="1" spans="2:6" ht="24.95" customHeight="1" x14ac:dyDescent="0.25">
      <c r="B1" s="62" t="s">
        <v>3</v>
      </c>
      <c r="C1" s="53" t="s">
        <v>4</v>
      </c>
      <c r="D1" s="19"/>
    </row>
    <row r="2" spans="2:6" ht="24.95" customHeight="1" x14ac:dyDescent="0.25">
      <c r="B2" s="62" t="s">
        <v>5</v>
      </c>
      <c r="C2" s="53" t="s">
        <v>4</v>
      </c>
      <c r="D2" s="19"/>
    </row>
    <row r="3" spans="2:6" ht="24.95" customHeight="1" x14ac:dyDescent="0.25">
      <c r="B3" s="62" t="s">
        <v>6</v>
      </c>
      <c r="C3" s="53" t="s">
        <v>4</v>
      </c>
      <c r="D3" s="19"/>
    </row>
    <row r="4" spans="2:6" ht="24.95" customHeight="1" x14ac:dyDescent="0.25">
      <c r="B4"/>
      <c r="C4"/>
      <c r="D4"/>
      <c r="E4"/>
    </row>
    <row r="5" spans="2:6" ht="24.95" customHeight="1" x14ac:dyDescent="0.25">
      <c r="B5" s="59" t="s">
        <v>7</v>
      </c>
      <c r="C5" s="60" t="s">
        <v>8</v>
      </c>
      <c r="D5" s="70" t="s">
        <v>9</v>
      </c>
      <c r="E5" s="60" t="s">
        <v>10</v>
      </c>
      <c r="F5" s="70" t="s">
        <v>11</v>
      </c>
    </row>
    <row r="6" spans="2:6" ht="24.95" customHeight="1" x14ac:dyDescent="0.25">
      <c r="B6" s="54" t="s">
        <v>12</v>
      </c>
      <c r="C6" s="55">
        <v>127.46328083900001</v>
      </c>
      <c r="D6" s="63">
        <v>8.3217445048109434E-2</v>
      </c>
      <c r="E6" s="55">
        <v>127.46328083900001</v>
      </c>
      <c r="F6" s="63">
        <v>8.3217445048109434E-2</v>
      </c>
    </row>
    <row r="7" spans="2:6" ht="24.95" customHeight="1" x14ac:dyDescent="0.25">
      <c r="B7" s="54" t="s">
        <v>13</v>
      </c>
      <c r="C7" s="55">
        <v>127.46328083900001</v>
      </c>
      <c r="D7" s="63">
        <v>8.3217445048109434E-2</v>
      </c>
      <c r="E7" s="55">
        <v>127.46328083900001</v>
      </c>
      <c r="F7" s="63">
        <v>8.3217445048109434E-2</v>
      </c>
    </row>
    <row r="8" spans="2:6" ht="24.95" customHeight="1" x14ac:dyDescent="0.25">
      <c r="B8" s="10" t="s">
        <v>14</v>
      </c>
      <c r="C8" s="56">
        <v>127.46328083900001</v>
      </c>
      <c r="D8" s="64">
        <v>8.3217445048109434E-2</v>
      </c>
      <c r="E8" s="56">
        <v>127.46328083900001</v>
      </c>
      <c r="F8" s="64">
        <v>8.3217445048109434E-2</v>
      </c>
    </row>
    <row r="9" spans="2:6" ht="24.95" customHeight="1" x14ac:dyDescent="0.25">
      <c r="B9" s="54" t="s">
        <v>15</v>
      </c>
      <c r="C9" s="55">
        <v>199.507749932</v>
      </c>
      <c r="D9" s="63">
        <v>0.13025339617304346</v>
      </c>
      <c r="E9" s="55">
        <v>199.507749932</v>
      </c>
      <c r="F9" s="63">
        <v>0.13025339617304346</v>
      </c>
    </row>
    <row r="10" spans="2:6" ht="24.95" customHeight="1" x14ac:dyDescent="0.25">
      <c r="B10" s="54" t="s">
        <v>16</v>
      </c>
      <c r="C10" s="55">
        <v>143.293992374</v>
      </c>
      <c r="D10" s="63">
        <v>9.3552902903617965E-2</v>
      </c>
      <c r="E10" s="55">
        <v>143.293992374</v>
      </c>
      <c r="F10" s="63">
        <v>9.3552902903617965E-2</v>
      </c>
    </row>
    <row r="11" spans="2:6" ht="24.95" customHeight="1" x14ac:dyDescent="0.25">
      <c r="B11" s="10" t="s">
        <v>17</v>
      </c>
      <c r="C11" s="56">
        <v>143.293992374</v>
      </c>
      <c r="D11" s="64">
        <v>9.3552902903617965E-2</v>
      </c>
      <c r="E11" s="56">
        <v>143.293992374</v>
      </c>
      <c r="F11" s="64">
        <v>9.3552902903617965E-2</v>
      </c>
    </row>
    <row r="12" spans="2:6" ht="24.95" customHeight="1" x14ac:dyDescent="0.25">
      <c r="B12" s="54" t="s">
        <v>18</v>
      </c>
      <c r="C12" s="55">
        <v>56.213757557999998</v>
      </c>
      <c r="D12" s="63">
        <v>3.670049326942549E-2</v>
      </c>
      <c r="E12" s="55">
        <v>56.213757557999998</v>
      </c>
      <c r="F12" s="63">
        <v>3.670049326942549E-2</v>
      </c>
    </row>
    <row r="13" spans="2:6" ht="24.95" customHeight="1" x14ac:dyDescent="0.25">
      <c r="B13" s="10" t="s">
        <v>19</v>
      </c>
      <c r="C13" s="56">
        <v>56.213757557999998</v>
      </c>
      <c r="D13" s="64">
        <v>3.670049326942549E-2</v>
      </c>
      <c r="E13" s="56">
        <v>56.213757557999998</v>
      </c>
      <c r="F13" s="64">
        <v>3.670049326942549E-2</v>
      </c>
    </row>
    <row r="14" spans="2:6" ht="24.95" customHeight="1" x14ac:dyDescent="0.25">
      <c r="B14" s="54" t="s">
        <v>20</v>
      </c>
      <c r="C14" s="55">
        <v>1204.7183976332401</v>
      </c>
      <c r="D14" s="63">
        <v>0.78652915877884699</v>
      </c>
      <c r="E14" s="55">
        <v>1204.7183976332401</v>
      </c>
      <c r="F14" s="63">
        <v>0.78652915877884699</v>
      </c>
    </row>
    <row r="15" spans="2:6" ht="24.95" customHeight="1" x14ac:dyDescent="0.25">
      <c r="B15" s="54" t="s">
        <v>21</v>
      </c>
      <c r="C15" s="55">
        <v>733.16372357824025</v>
      </c>
      <c r="D15" s="63">
        <v>0.47866343527752364</v>
      </c>
      <c r="E15" s="55">
        <v>733.16372357824025</v>
      </c>
      <c r="F15" s="63">
        <v>0.47866343527752364</v>
      </c>
    </row>
    <row r="16" spans="2:6" ht="24.95" customHeight="1" x14ac:dyDescent="0.25">
      <c r="B16" s="10" t="s">
        <v>22</v>
      </c>
      <c r="C16" s="56">
        <v>457.59999999999991</v>
      </c>
      <c r="D16" s="64">
        <v>0.29875508148981694</v>
      </c>
      <c r="E16" s="56">
        <v>457.59999999999991</v>
      </c>
      <c r="F16" s="64">
        <v>0.29875508148981694</v>
      </c>
    </row>
    <row r="17" spans="2:6" ht="24.95" customHeight="1" x14ac:dyDescent="0.25">
      <c r="B17" s="10" t="s">
        <v>23</v>
      </c>
      <c r="C17" s="56">
        <v>59.310007434240006</v>
      </c>
      <c r="D17" s="64">
        <v>3.8721953898990434E-2</v>
      </c>
      <c r="E17" s="56">
        <v>59.310007434240006</v>
      </c>
      <c r="F17" s="64">
        <v>3.8721953898990434E-2</v>
      </c>
    </row>
    <row r="18" spans="2:6" ht="24.95" customHeight="1" x14ac:dyDescent="0.25">
      <c r="B18" s="10" t="s">
        <v>24</v>
      </c>
      <c r="C18" s="56">
        <v>29.681838559999999</v>
      </c>
      <c r="D18" s="64">
        <v>1.9378496717133722E-2</v>
      </c>
      <c r="E18" s="56">
        <v>29.681838559999999</v>
      </c>
      <c r="F18" s="64">
        <v>1.9378496717133722E-2</v>
      </c>
    </row>
    <row r="19" spans="2:6" ht="24.95" customHeight="1" x14ac:dyDescent="0.25">
      <c r="B19" s="10" t="s">
        <v>25</v>
      </c>
      <c r="C19" s="56">
        <v>19.831355544000001</v>
      </c>
      <c r="D19" s="64">
        <v>1.294737377972302E-2</v>
      </c>
      <c r="E19" s="56">
        <v>19.831355544000001</v>
      </c>
      <c r="F19" s="64">
        <v>1.294737377972302E-2</v>
      </c>
    </row>
    <row r="20" spans="2:6" ht="24.95" customHeight="1" x14ac:dyDescent="0.25">
      <c r="B20" s="10" t="s">
        <v>26</v>
      </c>
      <c r="C20" s="56">
        <v>17.527143420000002</v>
      </c>
      <c r="D20" s="64">
        <v>1.1443013900187522E-2</v>
      </c>
      <c r="E20" s="56">
        <v>17.527143420000002</v>
      </c>
      <c r="F20" s="64">
        <v>1.1443013900187522E-2</v>
      </c>
    </row>
    <row r="21" spans="2:6" ht="24.95" customHeight="1" x14ac:dyDescent="0.25">
      <c r="B21" s="10" t="s">
        <v>27</v>
      </c>
      <c r="C21" s="56">
        <v>15.763270090000001</v>
      </c>
      <c r="D21" s="64">
        <v>1.0291427098522607E-2</v>
      </c>
      <c r="E21" s="56">
        <v>15.763270090000001</v>
      </c>
      <c r="F21" s="64">
        <v>1.0291427098522607E-2</v>
      </c>
    </row>
    <row r="22" spans="2:6" ht="24.95" customHeight="1" x14ac:dyDescent="0.25">
      <c r="B22" s="10" t="s">
        <v>28</v>
      </c>
      <c r="C22" s="56">
        <v>14.541125742</v>
      </c>
      <c r="D22" s="64">
        <v>9.4935209921435428E-3</v>
      </c>
      <c r="E22" s="56">
        <v>14.541125742</v>
      </c>
      <c r="F22" s="64">
        <v>9.4935209921435428E-3</v>
      </c>
    </row>
    <row r="23" spans="2:6" ht="24.95" customHeight="1" x14ac:dyDescent="0.25">
      <c r="B23" s="10" t="s">
        <v>29</v>
      </c>
      <c r="C23" s="56">
        <v>12.265510698</v>
      </c>
      <c r="D23" s="64">
        <v>8.0078313988094663E-3</v>
      </c>
      <c r="E23" s="56">
        <v>12.265510698</v>
      </c>
      <c r="F23" s="64">
        <v>8.0078313988094663E-3</v>
      </c>
    </row>
    <row r="24" spans="2:6" ht="24.95" customHeight="1" x14ac:dyDescent="0.25">
      <c r="B24" s="10" t="s">
        <v>30</v>
      </c>
      <c r="C24" s="56">
        <v>12.164291220000001</v>
      </c>
      <c r="D24" s="64">
        <v>7.9417478468028092E-3</v>
      </c>
      <c r="E24" s="56">
        <v>12.164291220000001</v>
      </c>
      <c r="F24" s="64">
        <v>7.9417478468028092E-3</v>
      </c>
    </row>
    <row r="25" spans="2:6" ht="24.95" customHeight="1" x14ac:dyDescent="0.25">
      <c r="B25" s="10" t="s">
        <v>31</v>
      </c>
      <c r="C25" s="56">
        <v>12.14039827</v>
      </c>
      <c r="D25" s="64">
        <v>7.926148764144849E-3</v>
      </c>
      <c r="E25" s="56">
        <v>12.14039827</v>
      </c>
      <c r="F25" s="64">
        <v>7.926148764144849E-3</v>
      </c>
    </row>
    <row r="26" spans="2:6" ht="24.95" customHeight="1" x14ac:dyDescent="0.25">
      <c r="B26" s="10" t="s">
        <v>32</v>
      </c>
      <c r="C26" s="56">
        <v>11.504058671999999</v>
      </c>
      <c r="D26" s="64">
        <v>7.5106992701420355E-3</v>
      </c>
      <c r="E26" s="56">
        <v>11.504058671999999</v>
      </c>
      <c r="F26" s="64">
        <v>7.5106992701420355E-3</v>
      </c>
    </row>
    <row r="27" spans="2:6" ht="24.95" customHeight="1" x14ac:dyDescent="0.25">
      <c r="B27" s="10" t="s">
        <v>33</v>
      </c>
      <c r="C27" s="56">
        <v>10.84716036</v>
      </c>
      <c r="D27" s="64">
        <v>7.0818275290317149E-3</v>
      </c>
      <c r="E27" s="56">
        <v>10.84716036</v>
      </c>
      <c r="F27" s="64">
        <v>7.0818275290317149E-3</v>
      </c>
    </row>
    <row r="28" spans="2:6" ht="24.95" customHeight="1" x14ac:dyDescent="0.25">
      <c r="B28" s="10" t="s">
        <v>34</v>
      </c>
      <c r="C28" s="56">
        <v>9.6925398349999998</v>
      </c>
      <c r="D28" s="64">
        <v>6.3280059620819977E-3</v>
      </c>
      <c r="E28" s="56">
        <v>9.6925398349999998</v>
      </c>
      <c r="F28" s="64">
        <v>6.3280059620819977E-3</v>
      </c>
    </row>
    <row r="29" spans="2:6" ht="24.95" customHeight="1" x14ac:dyDescent="0.25">
      <c r="B29" s="10" t="s">
        <v>35</v>
      </c>
      <c r="C29" s="56">
        <v>8.5490915399999992</v>
      </c>
      <c r="D29" s="64">
        <v>5.5814784521341886E-3</v>
      </c>
      <c r="E29" s="56">
        <v>8.5490915399999992</v>
      </c>
      <c r="F29" s="64">
        <v>5.5814784521341886E-3</v>
      </c>
    </row>
    <row r="30" spans="2:6" ht="24.95" customHeight="1" x14ac:dyDescent="0.25">
      <c r="B30" s="10" t="s">
        <v>36</v>
      </c>
      <c r="C30" s="56">
        <v>7.0209891740000003</v>
      </c>
      <c r="D30" s="64">
        <v>4.583820351436829E-3</v>
      </c>
      <c r="E30" s="56">
        <v>7.0209891740000003</v>
      </c>
      <c r="F30" s="64">
        <v>4.583820351436829E-3</v>
      </c>
    </row>
    <row r="31" spans="2:6" ht="24.95" customHeight="1" x14ac:dyDescent="0.25">
      <c r="B31" s="10" t="s">
        <v>37</v>
      </c>
      <c r="C31" s="56">
        <v>6.6228149280000004</v>
      </c>
      <c r="D31" s="64">
        <v>4.32386279175397E-3</v>
      </c>
      <c r="E31" s="56">
        <v>6.6228149280000004</v>
      </c>
      <c r="F31" s="64">
        <v>4.32386279175397E-3</v>
      </c>
    </row>
    <row r="32" spans="2:6" ht="24.95" customHeight="1" x14ac:dyDescent="0.25">
      <c r="B32" s="10" t="s">
        <v>38</v>
      </c>
      <c r="C32" s="56">
        <v>4.8113490800000003</v>
      </c>
      <c r="D32" s="64">
        <v>3.141204078827264E-3</v>
      </c>
      <c r="E32" s="56">
        <v>4.8113490800000003</v>
      </c>
      <c r="F32" s="64">
        <v>3.141204078827264E-3</v>
      </c>
    </row>
    <row r="33" spans="2:6" ht="24.95" customHeight="1" x14ac:dyDescent="0.25">
      <c r="B33" s="10" t="s">
        <v>39</v>
      </c>
      <c r="C33" s="56">
        <v>4.6159440600000003</v>
      </c>
      <c r="D33" s="64">
        <v>3.0136292478097392E-3</v>
      </c>
      <c r="E33" s="56">
        <v>4.6159440600000003</v>
      </c>
      <c r="F33" s="64">
        <v>3.0136292478097392E-3</v>
      </c>
    </row>
    <row r="34" spans="2:6" ht="24.95" customHeight="1" x14ac:dyDescent="0.25">
      <c r="B34" s="10" t="s">
        <v>40</v>
      </c>
      <c r="C34" s="56">
        <v>3.364000978</v>
      </c>
      <c r="D34" s="64">
        <v>2.1962683267356077E-3</v>
      </c>
      <c r="E34" s="56">
        <v>3.364000978</v>
      </c>
      <c r="F34" s="64">
        <v>2.1962683267356077E-3</v>
      </c>
    </row>
    <row r="35" spans="2:6" ht="24.95" customHeight="1" x14ac:dyDescent="0.25">
      <c r="B35" s="10" t="s">
        <v>41</v>
      </c>
      <c r="C35" s="56">
        <v>2.9683382140000001</v>
      </c>
      <c r="D35" s="64">
        <v>1.9379504480177181E-3</v>
      </c>
      <c r="E35" s="56">
        <v>2.9683382140000001</v>
      </c>
      <c r="F35" s="64">
        <v>1.9379504480177181E-3</v>
      </c>
    </row>
    <row r="36" spans="2:6" ht="24.95" customHeight="1" x14ac:dyDescent="0.25">
      <c r="B36" s="10" t="s">
        <v>42</v>
      </c>
      <c r="C36" s="56">
        <v>2.7278903200000002</v>
      </c>
      <c r="D36" s="64">
        <v>1.7809683016758806E-3</v>
      </c>
      <c r="E36" s="56">
        <v>2.7278903200000002</v>
      </c>
      <c r="F36" s="64">
        <v>1.7809683016758806E-3</v>
      </c>
    </row>
    <row r="37" spans="2:6" ht="24.95" customHeight="1" x14ac:dyDescent="0.25">
      <c r="B37" s="10" t="s">
        <v>43</v>
      </c>
      <c r="C37" s="56">
        <v>1.9552967459999999</v>
      </c>
      <c r="D37" s="64">
        <v>1.2765621474825262E-3</v>
      </c>
      <c r="E37" s="56">
        <v>1.9552967459999999</v>
      </c>
      <c r="F37" s="64">
        <v>1.2765621474825262E-3</v>
      </c>
    </row>
    <row r="38" spans="2:6" ht="24.95" customHeight="1" x14ac:dyDescent="0.25">
      <c r="B38" s="10" t="s">
        <v>44</v>
      </c>
      <c r="C38" s="56">
        <v>1.7895481499999999</v>
      </c>
      <c r="D38" s="64">
        <v>1.1683492206800725E-3</v>
      </c>
      <c r="E38" s="56">
        <v>1.7895481499999999</v>
      </c>
      <c r="F38" s="64">
        <v>1.1683492206800725E-3</v>
      </c>
    </row>
    <row r="39" spans="2:6" ht="24.95" customHeight="1" x14ac:dyDescent="0.25">
      <c r="B39" s="10" t="s">
        <v>45</v>
      </c>
      <c r="C39" s="56">
        <v>1.4055728460000001</v>
      </c>
      <c r="D39" s="64">
        <v>9.1766177916652975E-4</v>
      </c>
      <c r="E39" s="56">
        <v>1.4055728460000001</v>
      </c>
      <c r="F39" s="64">
        <v>9.1766177916652975E-4</v>
      </c>
    </row>
    <row r="40" spans="2:6" ht="24.95" customHeight="1" x14ac:dyDescent="0.25">
      <c r="B40" s="10" t="s">
        <v>46</v>
      </c>
      <c r="C40" s="56">
        <v>1.325980194</v>
      </c>
      <c r="D40" s="64">
        <v>8.6569781667909383E-4</v>
      </c>
      <c r="E40" s="56">
        <v>1.325980194</v>
      </c>
      <c r="F40" s="64">
        <v>8.6569781667909383E-4</v>
      </c>
    </row>
    <row r="41" spans="2:6" ht="24.95" customHeight="1" x14ac:dyDescent="0.25">
      <c r="B41" s="10" t="s">
        <v>47</v>
      </c>
      <c r="C41" s="56">
        <v>0.68259576</v>
      </c>
      <c r="D41" s="64">
        <v>4.4564893335533994E-4</v>
      </c>
      <c r="E41" s="56">
        <v>0.68259576</v>
      </c>
      <c r="F41" s="64">
        <v>4.4564893335533994E-4</v>
      </c>
    </row>
    <row r="42" spans="2:6" ht="24.95" customHeight="1" x14ac:dyDescent="0.25">
      <c r="B42" s="10" t="s">
        <v>48</v>
      </c>
      <c r="C42" s="56">
        <v>0.53296938000000005</v>
      </c>
      <c r="D42" s="64">
        <v>3.479617800556758E-4</v>
      </c>
      <c r="E42" s="56">
        <v>0.53296938000000005</v>
      </c>
      <c r="F42" s="64">
        <v>3.479617800556758E-4</v>
      </c>
    </row>
    <row r="43" spans="2:6" ht="24.95" customHeight="1" x14ac:dyDescent="0.25">
      <c r="B43" s="10" t="s">
        <v>49</v>
      </c>
      <c r="C43" s="56">
        <v>0.48357905200000001</v>
      </c>
      <c r="D43" s="64">
        <v>3.1571612562724749E-4</v>
      </c>
      <c r="E43" s="56">
        <v>0.48357905200000001</v>
      </c>
      <c r="F43" s="64">
        <v>3.1571612562724749E-4</v>
      </c>
    </row>
    <row r="44" spans="2:6" ht="24.95" customHeight="1" x14ac:dyDescent="0.25">
      <c r="B44" s="10" t="s">
        <v>50</v>
      </c>
      <c r="C44" s="56">
        <v>0.39153395999999996</v>
      </c>
      <c r="D44" s="64">
        <v>2.5562229048476997E-4</v>
      </c>
      <c r="E44" s="56">
        <v>0.39153395999999996</v>
      </c>
      <c r="F44" s="64">
        <v>2.5562229048476997E-4</v>
      </c>
    </row>
    <row r="45" spans="2:6" ht="24.95" customHeight="1" x14ac:dyDescent="0.25">
      <c r="B45" s="10" t="s">
        <v>51</v>
      </c>
      <c r="C45" s="56">
        <v>0.339320597</v>
      </c>
      <c r="D45" s="64">
        <v>2.2153355027952E-4</v>
      </c>
      <c r="E45" s="56">
        <v>0.339320597</v>
      </c>
      <c r="F45" s="64">
        <v>2.2153355027952E-4</v>
      </c>
    </row>
    <row r="46" spans="2:6" ht="24.95" customHeight="1" x14ac:dyDescent="0.25">
      <c r="B46" s="10" t="s">
        <v>52</v>
      </c>
      <c r="C46" s="56">
        <v>0.33234830999999998</v>
      </c>
      <c r="D46" s="64">
        <v>2.1698152630474858E-4</v>
      </c>
      <c r="E46" s="56">
        <v>0.33234830999999998</v>
      </c>
      <c r="F46" s="64">
        <v>2.1698152630474858E-4</v>
      </c>
    </row>
    <row r="47" spans="2:6" ht="24.95" customHeight="1" x14ac:dyDescent="0.25">
      <c r="B47" s="10" t="s">
        <v>53</v>
      </c>
      <c r="C47" s="56">
        <v>0.317477648</v>
      </c>
      <c r="D47" s="64">
        <v>2.0727285970156345E-4</v>
      </c>
      <c r="E47" s="56">
        <v>0.317477648</v>
      </c>
      <c r="F47" s="64">
        <v>2.0727285970156345E-4</v>
      </c>
    </row>
    <row r="48" spans="2:6" ht="24.95" customHeight="1" x14ac:dyDescent="0.25">
      <c r="B48" s="10" t="s">
        <v>54</v>
      </c>
      <c r="C48" s="56">
        <v>3.0107248E-2</v>
      </c>
      <c r="D48" s="64">
        <v>1.965623542323892E-5</v>
      </c>
      <c r="E48" s="56">
        <v>3.0107248E-2</v>
      </c>
      <c r="F48" s="64">
        <v>1.965623542323892E-5</v>
      </c>
    </row>
    <row r="49" spans="2:6" ht="24.95" customHeight="1" x14ac:dyDescent="0.25">
      <c r="B49" s="10" t="s">
        <v>55</v>
      </c>
      <c r="C49" s="56">
        <v>2.7821766000000001E-2</v>
      </c>
      <c r="D49" s="64">
        <v>1.8164103952186669E-5</v>
      </c>
      <c r="E49" s="56">
        <v>2.7821766000000001E-2</v>
      </c>
      <c r="F49" s="64">
        <v>1.8164103952186669E-5</v>
      </c>
    </row>
    <row r="50" spans="2:6" ht="24.95" customHeight="1" x14ac:dyDescent="0.25">
      <c r="B50" s="10" t="s">
        <v>56</v>
      </c>
      <c r="C50" s="56">
        <v>4.5378200000000001E-4</v>
      </c>
      <c r="D50" s="64">
        <v>2.9626240906602303E-7</v>
      </c>
      <c r="E50" s="56">
        <v>4.5378200000000001E-4</v>
      </c>
      <c r="F50" s="64">
        <v>2.9626240906602303E-7</v>
      </c>
    </row>
    <row r="51" spans="2:6" ht="24.95" customHeight="1" x14ac:dyDescent="0.25">
      <c r="B51" s="54" t="s">
        <v>57</v>
      </c>
      <c r="C51" s="55">
        <v>296.78215244</v>
      </c>
      <c r="D51" s="63">
        <v>0.19376131148805831</v>
      </c>
      <c r="E51" s="55">
        <v>296.78215244</v>
      </c>
      <c r="F51" s="63">
        <v>0.19376131148805831</v>
      </c>
    </row>
    <row r="52" spans="2:6" ht="24.95" customHeight="1" x14ac:dyDescent="0.25">
      <c r="B52" s="10" t="s">
        <v>58</v>
      </c>
      <c r="C52" s="56">
        <v>296.78215244</v>
      </c>
      <c r="D52" s="64">
        <v>0.19376131148805831</v>
      </c>
      <c r="E52" s="56">
        <v>296.78215244</v>
      </c>
      <c r="F52" s="64">
        <v>0.19376131148805831</v>
      </c>
    </row>
    <row r="53" spans="2:6" ht="24.95" customHeight="1" x14ac:dyDescent="0.25">
      <c r="B53" s="54" t="s">
        <v>59</v>
      </c>
      <c r="C53" s="55">
        <v>99.904974704000011</v>
      </c>
      <c r="D53" s="63">
        <v>6.522534715675618E-2</v>
      </c>
      <c r="E53" s="55">
        <v>99.904974704000011</v>
      </c>
      <c r="F53" s="63">
        <v>6.522534715675618E-2</v>
      </c>
    </row>
    <row r="54" spans="2:6" ht="24.95" customHeight="1" x14ac:dyDescent="0.25">
      <c r="B54" s="10" t="s">
        <v>60</v>
      </c>
      <c r="C54" s="56">
        <v>90.243630675000006</v>
      </c>
      <c r="D54" s="64">
        <v>5.8917708121168214E-2</v>
      </c>
      <c r="E54" s="56">
        <v>90.243630675000006</v>
      </c>
      <c r="F54" s="64">
        <v>5.8917708121168214E-2</v>
      </c>
    </row>
    <row r="55" spans="2:6" ht="24.95" customHeight="1" x14ac:dyDescent="0.25">
      <c r="B55" s="10" t="s">
        <v>61</v>
      </c>
      <c r="C55" s="56">
        <v>9.6613440290000003</v>
      </c>
      <c r="D55" s="64">
        <v>6.3076390355879626E-3</v>
      </c>
      <c r="E55" s="56">
        <v>9.6613440290000003</v>
      </c>
      <c r="F55" s="64">
        <v>6.3076390355879626E-3</v>
      </c>
    </row>
    <row r="56" spans="2:6" ht="24.95" customHeight="1" x14ac:dyDescent="0.25">
      <c r="B56" s="54" t="s">
        <v>62</v>
      </c>
      <c r="C56" s="55">
        <v>66.096593920000004</v>
      </c>
      <c r="D56" s="63">
        <v>4.3152738860946116E-2</v>
      </c>
      <c r="E56" s="55">
        <v>66.096593920000004</v>
      </c>
      <c r="F56" s="63">
        <v>4.3152738860946116E-2</v>
      </c>
    </row>
    <row r="57" spans="2:6" ht="24.95" customHeight="1" x14ac:dyDescent="0.25">
      <c r="B57" s="10" t="s">
        <v>63</v>
      </c>
      <c r="C57" s="56">
        <v>26.649219219999999</v>
      </c>
      <c r="D57" s="64">
        <v>1.7398578801816209E-2</v>
      </c>
      <c r="E57" s="56">
        <v>26.649219219999999</v>
      </c>
      <c r="F57" s="64">
        <v>1.7398578801816209E-2</v>
      </c>
    </row>
    <row r="58" spans="2:6" ht="24.95" customHeight="1" x14ac:dyDescent="0.25">
      <c r="B58" s="10" t="s">
        <v>64</v>
      </c>
      <c r="C58" s="56">
        <v>21.05005611</v>
      </c>
      <c r="D58" s="64">
        <v>1.3743031530831009E-2</v>
      </c>
      <c r="E58" s="56">
        <v>21.05005611</v>
      </c>
      <c r="F58" s="64">
        <v>1.3743031530831009E-2</v>
      </c>
    </row>
    <row r="59" spans="2:6" ht="24.95" customHeight="1" x14ac:dyDescent="0.25">
      <c r="B59" s="10" t="s">
        <v>65</v>
      </c>
      <c r="C59" s="56">
        <v>12.460335299999999</v>
      </c>
      <c r="D59" s="64">
        <v>8.1350272900829173E-3</v>
      </c>
      <c r="E59" s="56">
        <v>12.460335299999999</v>
      </c>
      <c r="F59" s="64">
        <v>8.1350272900829173E-3</v>
      </c>
    </row>
    <row r="60" spans="2:6" ht="24.95" customHeight="1" x14ac:dyDescent="0.25">
      <c r="B60" s="10" t="s">
        <v>66</v>
      </c>
      <c r="C60" s="56">
        <v>4.8592593000000006</v>
      </c>
      <c r="D60" s="64">
        <v>3.1724834094223149E-3</v>
      </c>
      <c r="E60" s="56">
        <v>4.8592593000000006</v>
      </c>
      <c r="F60" s="64">
        <v>3.1724834094223149E-3</v>
      </c>
    </row>
    <row r="61" spans="2:6" ht="24.95" customHeight="1" x14ac:dyDescent="0.25">
      <c r="B61" s="10" t="s">
        <v>67</v>
      </c>
      <c r="C61" s="56">
        <v>1.07772399</v>
      </c>
      <c r="D61" s="64">
        <v>7.0361782879366415E-4</v>
      </c>
      <c r="E61" s="56">
        <v>1.07772399</v>
      </c>
      <c r="F61" s="64">
        <v>7.0361782879366415E-4</v>
      </c>
    </row>
    <row r="62" spans="2:6" ht="24.95" customHeight="1" x14ac:dyDescent="0.25">
      <c r="B62" s="54" t="s">
        <v>68</v>
      </c>
      <c r="C62" s="55">
        <v>7.6565974020000001</v>
      </c>
      <c r="D62" s="63">
        <v>4.9987923530796135E-3</v>
      </c>
      <c r="E62" s="55">
        <v>7.6565974020000001</v>
      </c>
      <c r="F62" s="63">
        <v>4.9987923530796135E-3</v>
      </c>
    </row>
    <row r="63" spans="2:6" ht="24.95" customHeight="1" x14ac:dyDescent="0.25">
      <c r="B63" s="10" t="s">
        <v>69</v>
      </c>
      <c r="C63" s="56">
        <v>4.6885501380000001</v>
      </c>
      <c r="D63" s="64">
        <v>3.0610318587134676E-3</v>
      </c>
      <c r="E63" s="56">
        <v>4.6885501380000001</v>
      </c>
      <c r="F63" s="64">
        <v>3.0610318587134676E-3</v>
      </c>
    </row>
    <row r="64" spans="2:6" ht="24.95" customHeight="1" x14ac:dyDescent="0.25">
      <c r="B64" s="10" t="s">
        <v>70</v>
      </c>
      <c r="C64" s="56">
        <v>2.1876212640000001</v>
      </c>
      <c r="D64" s="64">
        <v>1.4282407539230255E-3</v>
      </c>
      <c r="E64" s="56">
        <v>2.1876212640000001</v>
      </c>
      <c r="F64" s="64">
        <v>1.4282407539230255E-3</v>
      </c>
    </row>
    <row r="65" spans="2:6" ht="24.95" customHeight="1" x14ac:dyDescent="0.25">
      <c r="B65" s="10" t="s">
        <v>71</v>
      </c>
      <c r="C65" s="56">
        <v>0.78042599999999995</v>
      </c>
      <c r="D65" s="64">
        <v>5.0951974044312039E-4</v>
      </c>
      <c r="E65" s="56">
        <v>0.78042599999999995</v>
      </c>
      <c r="F65" s="64">
        <v>5.0951974044312039E-4</v>
      </c>
    </row>
    <row r="66" spans="2:6" ht="24.95" customHeight="1" x14ac:dyDescent="0.25">
      <c r="B66" s="54" t="s">
        <v>72</v>
      </c>
      <c r="C66" s="55">
        <v>1.1143555890000001</v>
      </c>
      <c r="D66" s="63">
        <v>7.275336424832343E-4</v>
      </c>
      <c r="E66" s="55">
        <v>1.1143555890000001</v>
      </c>
      <c r="F66" s="63">
        <v>7.275336424832343E-4</v>
      </c>
    </row>
    <row r="67" spans="2:6" ht="24.95" customHeight="1" x14ac:dyDescent="0.25">
      <c r="B67" s="10" t="s">
        <v>73</v>
      </c>
      <c r="C67" s="56">
        <v>0.52033474300000004</v>
      </c>
      <c r="D67" s="64">
        <v>3.3971295574070803E-4</v>
      </c>
      <c r="E67" s="56">
        <v>0.52033474300000004</v>
      </c>
      <c r="F67" s="64">
        <v>3.3971295574070803E-4</v>
      </c>
    </row>
    <row r="68" spans="2:6" ht="24.95" customHeight="1" x14ac:dyDescent="0.25">
      <c r="B68" s="10" t="s">
        <v>74</v>
      </c>
      <c r="C68" s="56">
        <v>0.42377438999999995</v>
      </c>
      <c r="D68" s="64">
        <v>2.7667122468913344E-4</v>
      </c>
      <c r="E68" s="56">
        <v>0.42377438999999995</v>
      </c>
      <c r="F68" s="64">
        <v>2.7667122468913344E-4</v>
      </c>
    </row>
    <row r="69" spans="2:6" ht="24.95" customHeight="1" x14ac:dyDescent="0.25">
      <c r="B69" s="10" t="s">
        <v>75</v>
      </c>
      <c r="C69" s="56">
        <v>0.17024645599999999</v>
      </c>
      <c r="D69" s="64">
        <v>1.1114946205339278E-4</v>
      </c>
      <c r="E69" s="56">
        <v>0.17024645599999999</v>
      </c>
      <c r="F69" s="64">
        <v>1.1114946205339278E-4</v>
      </c>
    </row>
    <row r="70" spans="2:6" ht="24.95" customHeight="1" x14ac:dyDescent="0.25">
      <c r="B70" s="57" t="s">
        <v>76</v>
      </c>
      <c r="C70" s="58">
        <v>1531.6894284042403</v>
      </c>
      <c r="D70" s="65">
        <v>1</v>
      </c>
      <c r="E70" s="58">
        <v>1531.6894284042403</v>
      </c>
      <c r="F70" s="65">
        <v>1</v>
      </c>
    </row>
    <row r="71" spans="2:6" ht="24.95" customHeight="1" x14ac:dyDescent="0.25">
      <c r="B71"/>
      <c r="C71"/>
      <c r="D71"/>
      <c r="E71"/>
    </row>
    <row r="72" spans="2:6" ht="24.95" customHeight="1" x14ac:dyDescent="0.25">
      <c r="B72"/>
      <c r="C72"/>
      <c r="D72"/>
      <c r="E72"/>
    </row>
    <row r="73" spans="2:6" ht="24.95" customHeight="1" x14ac:dyDescent="0.25">
      <c r="B73"/>
      <c r="C73"/>
      <c r="D73"/>
      <c r="E73"/>
    </row>
    <row r="74" spans="2:6" ht="24.95" customHeight="1" x14ac:dyDescent="0.25">
      <c r="B74"/>
      <c r="C74"/>
      <c r="D74"/>
      <c r="E74"/>
    </row>
    <row r="75" spans="2:6" ht="24.95" customHeight="1" x14ac:dyDescent="0.25">
      <c r="B75"/>
      <c r="C75"/>
      <c r="D75"/>
      <c r="E75"/>
    </row>
    <row r="76" spans="2:6" ht="24.95" customHeight="1" x14ac:dyDescent="0.25">
      <c r="B76"/>
      <c r="C76"/>
      <c r="D76"/>
      <c r="E76"/>
    </row>
    <row r="77" spans="2:6" ht="24.95" customHeight="1" x14ac:dyDescent="0.25">
      <c r="B77"/>
      <c r="C77"/>
      <c r="D77"/>
      <c r="E77"/>
    </row>
    <row r="78" spans="2:6" ht="24.95" customHeight="1" x14ac:dyDescent="0.25">
      <c r="B78"/>
      <c r="C78"/>
      <c r="D78"/>
      <c r="E78"/>
    </row>
    <row r="79" spans="2:6" ht="24.95" customHeight="1" x14ac:dyDescent="0.25">
      <c r="B79"/>
      <c r="C79"/>
      <c r="D79"/>
      <c r="E79"/>
    </row>
    <row r="80" spans="2:6" ht="24.95" customHeight="1" x14ac:dyDescent="0.25">
      <c r="B80"/>
      <c r="C80"/>
      <c r="D80"/>
      <c r="E80"/>
    </row>
    <row r="81" spans="2:5" ht="24.95" customHeight="1" x14ac:dyDescent="0.25">
      <c r="B81"/>
      <c r="C81"/>
      <c r="D81"/>
      <c r="E81"/>
    </row>
    <row r="82" spans="2:5" ht="24.95" customHeight="1" x14ac:dyDescent="0.25">
      <c r="B82"/>
      <c r="C82"/>
      <c r="D82"/>
      <c r="E82"/>
    </row>
    <row r="83" spans="2:5" ht="24.95" customHeight="1" x14ac:dyDescent="0.25">
      <c r="B83"/>
      <c r="C83"/>
      <c r="D83"/>
      <c r="E83"/>
    </row>
    <row r="84" spans="2:5" ht="24.95" customHeight="1" x14ac:dyDescent="0.25">
      <c r="B84"/>
      <c r="C84"/>
      <c r="D84"/>
      <c r="E84"/>
    </row>
    <row r="85" spans="2:5" ht="24.95" customHeight="1" x14ac:dyDescent="0.25">
      <c r="B85"/>
      <c r="C85"/>
      <c r="D85"/>
      <c r="E85"/>
    </row>
    <row r="86" spans="2:5" ht="24.95" customHeight="1" x14ac:dyDescent="0.25">
      <c r="B86"/>
      <c r="C86"/>
      <c r="D86"/>
      <c r="E86"/>
    </row>
    <row r="87" spans="2:5" ht="24.95" customHeight="1" x14ac:dyDescent="0.25">
      <c r="B87"/>
      <c r="C87"/>
      <c r="D87"/>
      <c r="E87"/>
    </row>
    <row r="88" spans="2:5" ht="24.95" customHeight="1" x14ac:dyDescent="0.25">
      <c r="B88"/>
      <c r="C88"/>
      <c r="D88"/>
      <c r="E88"/>
    </row>
    <row r="89" spans="2:5" ht="24.95" customHeight="1" x14ac:dyDescent="0.25">
      <c r="B89"/>
      <c r="C89"/>
      <c r="D89"/>
      <c r="E89"/>
    </row>
    <row r="90" spans="2:5" ht="24.95" customHeight="1" x14ac:dyDescent="0.25">
      <c r="B90"/>
      <c r="C90"/>
      <c r="D90"/>
      <c r="E90"/>
    </row>
    <row r="91" spans="2:5" ht="24.95" customHeight="1" x14ac:dyDescent="0.25">
      <c r="B91"/>
      <c r="C91"/>
      <c r="D91"/>
      <c r="E91"/>
    </row>
    <row r="92" spans="2:5" ht="24.95" customHeight="1" x14ac:dyDescent="0.25">
      <c r="B92"/>
      <c r="C92"/>
      <c r="D92"/>
      <c r="E92"/>
    </row>
    <row r="93" spans="2:5" ht="24.95" customHeight="1" x14ac:dyDescent="0.25">
      <c r="B93"/>
      <c r="C93"/>
      <c r="D93"/>
      <c r="E93"/>
    </row>
    <row r="94" spans="2:5" ht="24.95" customHeight="1" x14ac:dyDescent="0.25">
      <c r="B94"/>
      <c r="C94"/>
      <c r="D94"/>
      <c r="E94"/>
    </row>
    <row r="95" spans="2:5" ht="24.95" customHeight="1" x14ac:dyDescent="0.25">
      <c r="B95"/>
      <c r="C95"/>
      <c r="D95"/>
      <c r="E95"/>
    </row>
    <row r="96" spans="2:5" ht="24.95" customHeight="1" x14ac:dyDescent="0.25">
      <c r="B96"/>
      <c r="C96"/>
      <c r="D96"/>
      <c r="E96"/>
    </row>
    <row r="97" spans="2:5" ht="24.95" customHeight="1" x14ac:dyDescent="0.25">
      <c r="B97"/>
      <c r="C97"/>
      <c r="D97"/>
      <c r="E97"/>
    </row>
    <row r="98" spans="2:5" ht="24.95" customHeight="1" x14ac:dyDescent="0.25">
      <c r="B98"/>
      <c r="C98"/>
      <c r="D98"/>
      <c r="E98"/>
    </row>
    <row r="99" spans="2:5" ht="24.95" customHeight="1" x14ac:dyDescent="0.25">
      <c r="B99"/>
      <c r="C99"/>
      <c r="D99"/>
      <c r="E99"/>
    </row>
    <row r="100" spans="2:5" ht="24.95" customHeight="1" x14ac:dyDescent="0.25">
      <c r="B100"/>
      <c r="C100"/>
      <c r="D100"/>
      <c r="E100"/>
    </row>
    <row r="101" spans="2:5" ht="24.95" customHeight="1" x14ac:dyDescent="0.25">
      <c r="B101"/>
      <c r="C101"/>
      <c r="D101"/>
      <c r="E101"/>
    </row>
    <row r="102" spans="2:5" ht="24.95" customHeight="1" x14ac:dyDescent="0.25">
      <c r="B102"/>
      <c r="C102"/>
      <c r="D102"/>
      <c r="E102"/>
    </row>
    <row r="103" spans="2:5" ht="24.95" customHeight="1" x14ac:dyDescent="0.25">
      <c r="B103"/>
      <c r="C103"/>
      <c r="D103"/>
      <c r="E103"/>
    </row>
    <row r="104" spans="2:5" ht="24.95" customHeight="1" x14ac:dyDescent="0.25">
      <c r="B104"/>
      <c r="C104"/>
      <c r="D104"/>
      <c r="E104"/>
    </row>
    <row r="105" spans="2:5" ht="24.95" customHeight="1" x14ac:dyDescent="0.25">
      <c r="B105"/>
      <c r="C105"/>
      <c r="D105"/>
      <c r="E105"/>
    </row>
    <row r="106" spans="2:5" ht="24.95" customHeight="1" x14ac:dyDescent="0.25">
      <c r="B106"/>
      <c r="C106"/>
      <c r="D106"/>
      <c r="E106"/>
    </row>
    <row r="107" spans="2:5" ht="24.95" customHeight="1" x14ac:dyDescent="0.25">
      <c r="B107"/>
      <c r="C107"/>
      <c r="D107"/>
      <c r="E107"/>
    </row>
    <row r="108" spans="2:5" ht="24.95" customHeight="1" x14ac:dyDescent="0.25">
      <c r="B108"/>
      <c r="C108"/>
      <c r="D108"/>
      <c r="E108"/>
    </row>
    <row r="109" spans="2:5" ht="24.95" customHeight="1" x14ac:dyDescent="0.25">
      <c r="B109"/>
      <c r="C109"/>
      <c r="D109"/>
      <c r="E109"/>
    </row>
    <row r="110" spans="2:5" ht="24.95" customHeight="1" x14ac:dyDescent="0.25">
      <c r="B110"/>
      <c r="C110"/>
      <c r="D110"/>
      <c r="E110"/>
    </row>
    <row r="111" spans="2:5" ht="24.95" customHeight="1" x14ac:dyDescent="0.25">
      <c r="B111"/>
      <c r="C111"/>
      <c r="D111"/>
      <c r="E111"/>
    </row>
    <row r="112" spans="2:5" ht="24.95" customHeight="1" x14ac:dyDescent="0.25">
      <c r="B112"/>
      <c r="C112"/>
      <c r="D112"/>
      <c r="E112"/>
    </row>
    <row r="113" spans="2:5" ht="24.95" customHeight="1" x14ac:dyDescent="0.25">
      <c r="B113"/>
      <c r="C113"/>
      <c r="D113"/>
      <c r="E113"/>
    </row>
    <row r="114" spans="2:5" ht="24.95" customHeight="1" x14ac:dyDescent="0.25">
      <c r="B114"/>
      <c r="C114"/>
      <c r="D114"/>
      <c r="E114"/>
    </row>
    <row r="115" spans="2:5" ht="24.95" customHeight="1" x14ac:dyDescent="0.25">
      <c r="B115"/>
      <c r="C115"/>
      <c r="D115"/>
      <c r="E115"/>
    </row>
    <row r="116" spans="2:5" ht="24.95" customHeight="1" x14ac:dyDescent="0.25">
      <c r="B116"/>
      <c r="C116"/>
      <c r="D116"/>
      <c r="E116"/>
    </row>
    <row r="117" spans="2:5" ht="24.95" customHeight="1" x14ac:dyDescent="0.25">
      <c r="B117"/>
      <c r="C117"/>
      <c r="D117"/>
      <c r="E117"/>
    </row>
    <row r="118" spans="2:5" ht="24.95" customHeight="1" x14ac:dyDescent="0.25">
      <c r="B118"/>
      <c r="C118"/>
      <c r="D118"/>
      <c r="E118"/>
    </row>
    <row r="119" spans="2:5" ht="24.95" customHeight="1" x14ac:dyDescent="0.25">
      <c r="B119"/>
      <c r="C119"/>
      <c r="D119"/>
      <c r="E119"/>
    </row>
    <row r="120" spans="2:5" ht="24.95" customHeight="1" x14ac:dyDescent="0.25">
      <c r="B120"/>
      <c r="C120"/>
      <c r="D120"/>
      <c r="E120"/>
    </row>
    <row r="121" spans="2:5" ht="24.95" customHeight="1" x14ac:dyDescent="0.25">
      <c r="B121"/>
      <c r="C121"/>
      <c r="D121"/>
      <c r="E121"/>
    </row>
    <row r="122" spans="2:5" ht="24.95" customHeight="1" x14ac:dyDescent="0.25">
      <c r="B122"/>
      <c r="C122"/>
      <c r="D122"/>
      <c r="E122"/>
    </row>
    <row r="123" spans="2:5" ht="24.95" customHeight="1" x14ac:dyDescent="0.25">
      <c r="B123"/>
      <c r="C123"/>
      <c r="D123"/>
      <c r="E123"/>
    </row>
    <row r="124" spans="2:5" ht="24.95" customHeight="1" x14ac:dyDescent="0.25">
      <c r="B124"/>
      <c r="C124"/>
      <c r="D124"/>
      <c r="E124"/>
    </row>
    <row r="125" spans="2:5" ht="24.95" customHeight="1" x14ac:dyDescent="0.25">
      <c r="B125"/>
      <c r="C125"/>
      <c r="D125"/>
      <c r="E125"/>
    </row>
    <row r="126" spans="2:5" ht="24.95" customHeight="1" x14ac:dyDescent="0.25">
      <c r="B126"/>
      <c r="C126"/>
      <c r="D126"/>
      <c r="E126"/>
    </row>
    <row r="127" spans="2:5" ht="24.95" customHeight="1" x14ac:dyDescent="0.25">
      <c r="B127"/>
      <c r="C127"/>
      <c r="D127"/>
      <c r="E127"/>
    </row>
    <row r="128" spans="2:5" ht="24.95" customHeight="1" x14ac:dyDescent="0.25">
      <c r="B128"/>
      <c r="C128"/>
      <c r="D128"/>
      <c r="E128"/>
    </row>
    <row r="129" spans="2:5" ht="24.95" customHeight="1" x14ac:dyDescent="0.25">
      <c r="B129"/>
      <c r="C129"/>
      <c r="D129"/>
      <c r="E129"/>
    </row>
    <row r="130" spans="2:5" ht="24.95" customHeight="1" x14ac:dyDescent="0.25">
      <c r="B130"/>
      <c r="C130"/>
      <c r="D130"/>
      <c r="E130"/>
    </row>
    <row r="131" spans="2:5" ht="24.95" customHeight="1" x14ac:dyDescent="0.25">
      <c r="B131"/>
      <c r="C131"/>
      <c r="D131"/>
      <c r="E131"/>
    </row>
    <row r="132" spans="2:5" ht="24.95" customHeight="1" x14ac:dyDescent="0.25">
      <c r="B132"/>
      <c r="C132"/>
      <c r="D132"/>
      <c r="E132"/>
    </row>
    <row r="133" spans="2:5" ht="24.95" customHeight="1" x14ac:dyDescent="0.25">
      <c r="B133"/>
      <c r="C133"/>
      <c r="D133"/>
      <c r="E133"/>
    </row>
    <row r="134" spans="2:5" ht="24.95" customHeight="1" x14ac:dyDescent="0.25">
      <c r="B134"/>
      <c r="C134"/>
      <c r="D134"/>
      <c r="E134"/>
    </row>
    <row r="135" spans="2:5" ht="24.95" customHeight="1" x14ac:dyDescent="0.25">
      <c r="B135"/>
      <c r="C135"/>
      <c r="D135"/>
      <c r="E135"/>
    </row>
    <row r="136" spans="2:5" ht="24.95" customHeight="1" x14ac:dyDescent="0.25">
      <c r="B136"/>
      <c r="C136"/>
      <c r="D136"/>
      <c r="E136"/>
    </row>
    <row r="137" spans="2:5" ht="24.95" customHeight="1" x14ac:dyDescent="0.25">
      <c r="B137"/>
      <c r="C137"/>
      <c r="D137"/>
      <c r="E137"/>
    </row>
    <row r="138" spans="2:5" ht="24.95" customHeight="1" x14ac:dyDescent="0.25">
      <c r="B138"/>
      <c r="C138"/>
      <c r="D138"/>
      <c r="E138"/>
    </row>
    <row r="139" spans="2:5" ht="24.95" customHeight="1" x14ac:dyDescent="0.25">
      <c r="B139"/>
      <c r="C139"/>
      <c r="D139"/>
      <c r="E139"/>
    </row>
    <row r="140" spans="2:5" ht="24.95" customHeight="1" x14ac:dyDescent="0.25">
      <c r="B140"/>
      <c r="C140"/>
      <c r="D140"/>
      <c r="E140"/>
    </row>
    <row r="141" spans="2:5" ht="24.95" customHeight="1" x14ac:dyDescent="0.25">
      <c r="B141"/>
      <c r="C141"/>
      <c r="D141"/>
      <c r="E141"/>
    </row>
    <row r="142" spans="2:5" ht="24.95" customHeight="1" x14ac:dyDescent="0.25">
      <c r="B142"/>
      <c r="C142"/>
      <c r="D142"/>
      <c r="E142"/>
    </row>
    <row r="143" spans="2:5" ht="24.95" customHeight="1" x14ac:dyDescent="0.25">
      <c r="B143"/>
      <c r="C143"/>
      <c r="D143"/>
      <c r="E143"/>
    </row>
    <row r="144" spans="2:5" ht="24.95" customHeight="1" x14ac:dyDescent="0.25">
      <c r="B144"/>
      <c r="C144"/>
      <c r="D144"/>
      <c r="E144"/>
    </row>
    <row r="145" spans="2:5" ht="24.95" customHeight="1" x14ac:dyDescent="0.25">
      <c r="B145"/>
      <c r="C145"/>
      <c r="D145"/>
      <c r="E145"/>
    </row>
    <row r="146" spans="2:5" ht="24.95" customHeight="1" x14ac:dyDescent="0.25">
      <c r="B146"/>
      <c r="C146"/>
      <c r="D146"/>
      <c r="E146"/>
    </row>
    <row r="147" spans="2:5" ht="24.95" customHeight="1" x14ac:dyDescent="0.25">
      <c r="B147"/>
      <c r="C147"/>
      <c r="D147"/>
      <c r="E147"/>
    </row>
    <row r="148" spans="2:5" ht="24.95" customHeight="1" x14ac:dyDescent="0.25">
      <c r="B148"/>
      <c r="C148"/>
      <c r="D148"/>
      <c r="E148"/>
    </row>
    <row r="149" spans="2:5" ht="24.95" customHeight="1" x14ac:dyDescent="0.25">
      <c r="B149"/>
      <c r="C149"/>
      <c r="D149"/>
      <c r="E149"/>
    </row>
    <row r="150" spans="2:5" ht="24.95" customHeight="1" x14ac:dyDescent="0.25">
      <c r="B150"/>
      <c r="C150"/>
      <c r="D150"/>
      <c r="E150"/>
    </row>
    <row r="151" spans="2:5" ht="24.95" customHeight="1" x14ac:dyDescent="0.25">
      <c r="B151"/>
      <c r="C151"/>
      <c r="D151"/>
      <c r="E151"/>
    </row>
    <row r="152" spans="2:5" ht="24.95" customHeight="1" x14ac:dyDescent="0.25">
      <c r="B152"/>
      <c r="C152"/>
      <c r="D152"/>
      <c r="E152"/>
    </row>
    <row r="153" spans="2:5" ht="24.95" customHeight="1" x14ac:dyDescent="0.25">
      <c r="B153"/>
      <c r="C153"/>
      <c r="D153"/>
      <c r="E153"/>
    </row>
    <row r="154" spans="2:5" ht="24.95" customHeight="1" x14ac:dyDescent="0.25">
      <c r="B154"/>
      <c r="C154"/>
      <c r="D154"/>
      <c r="E154"/>
    </row>
    <row r="155" spans="2:5" ht="24.95" customHeight="1" x14ac:dyDescent="0.25">
      <c r="B155"/>
      <c r="C155"/>
      <c r="D155"/>
      <c r="E155"/>
    </row>
    <row r="156" spans="2:5" ht="24.95" customHeight="1" x14ac:dyDescent="0.25">
      <c r="B156"/>
      <c r="C156"/>
      <c r="D156"/>
      <c r="E156"/>
    </row>
    <row r="157" spans="2:5" ht="24.95" customHeight="1" x14ac:dyDescent="0.25">
      <c r="B157"/>
      <c r="C157"/>
      <c r="D157"/>
      <c r="E157"/>
    </row>
    <row r="158" spans="2:5" ht="24.95" customHeight="1" x14ac:dyDescent="0.25">
      <c r="B158"/>
      <c r="C158"/>
      <c r="D158"/>
      <c r="E158"/>
    </row>
    <row r="159" spans="2:5" ht="24.95" customHeight="1" x14ac:dyDescent="0.25">
      <c r="B159"/>
      <c r="C159"/>
      <c r="D159"/>
      <c r="E159"/>
    </row>
    <row r="160" spans="2:5" ht="24.95" customHeight="1" x14ac:dyDescent="0.25">
      <c r="B160"/>
      <c r="C160"/>
      <c r="D160"/>
      <c r="E160"/>
    </row>
    <row r="161" spans="2:5" ht="24.95" customHeight="1" x14ac:dyDescent="0.25">
      <c r="B161"/>
      <c r="C161"/>
      <c r="D161"/>
      <c r="E161"/>
    </row>
    <row r="162" spans="2:5" ht="24.95" customHeight="1" x14ac:dyDescent="0.25">
      <c r="B162"/>
      <c r="C162"/>
      <c r="D162"/>
      <c r="E162"/>
    </row>
    <row r="163" spans="2:5" ht="24.95" customHeight="1" x14ac:dyDescent="0.25">
      <c r="B163"/>
      <c r="C163"/>
      <c r="D163"/>
      <c r="E163"/>
    </row>
    <row r="164" spans="2:5" ht="24.95" customHeight="1" x14ac:dyDescent="0.25">
      <c r="B164"/>
      <c r="C164"/>
      <c r="D164"/>
      <c r="E164"/>
    </row>
    <row r="165" spans="2:5" ht="24.95" customHeight="1" x14ac:dyDescent="0.25">
      <c r="B165"/>
      <c r="C165"/>
      <c r="D165"/>
      <c r="E165"/>
    </row>
    <row r="166" spans="2:5" ht="24.95" customHeight="1" x14ac:dyDescent="0.25">
      <c r="B166"/>
      <c r="C166"/>
      <c r="D166"/>
      <c r="E166"/>
    </row>
    <row r="167" spans="2:5" ht="24.95" customHeight="1" x14ac:dyDescent="0.25">
      <c r="B167"/>
      <c r="C167"/>
      <c r="D167"/>
      <c r="E167"/>
    </row>
    <row r="168" spans="2:5" ht="24.95" customHeight="1" x14ac:dyDescent="0.25">
      <c r="B168"/>
      <c r="C168"/>
      <c r="D168"/>
      <c r="E168"/>
    </row>
    <row r="169" spans="2:5" ht="24.95" customHeight="1" x14ac:dyDescent="0.25">
      <c r="B169"/>
      <c r="C169"/>
      <c r="D169"/>
      <c r="E169"/>
    </row>
    <row r="170" spans="2:5" ht="24.95" customHeight="1" x14ac:dyDescent="0.25">
      <c r="B170"/>
      <c r="C170"/>
      <c r="D170"/>
      <c r="E170"/>
    </row>
    <row r="171" spans="2:5" ht="24.95" customHeight="1" x14ac:dyDescent="0.25">
      <c r="B171"/>
      <c r="C171"/>
      <c r="D171"/>
      <c r="E171"/>
    </row>
    <row r="172" spans="2:5" ht="24.95" customHeight="1" x14ac:dyDescent="0.25">
      <c r="B172"/>
      <c r="C172"/>
      <c r="D172"/>
      <c r="E172"/>
    </row>
    <row r="173" spans="2:5" ht="24.95" customHeight="1" x14ac:dyDescent="0.25">
      <c r="B173"/>
      <c r="C173"/>
      <c r="D173"/>
      <c r="E173"/>
    </row>
    <row r="174" spans="2:5" ht="24.95" customHeight="1" x14ac:dyDescent="0.25">
      <c r="B174"/>
      <c r="C174"/>
      <c r="D174"/>
      <c r="E174"/>
    </row>
    <row r="175" spans="2:5" ht="24.95" customHeight="1" x14ac:dyDescent="0.25">
      <c r="B175"/>
      <c r="C175"/>
      <c r="D175"/>
      <c r="E175"/>
    </row>
    <row r="176" spans="2:5" ht="24.95" customHeight="1" x14ac:dyDescent="0.25">
      <c r="B176"/>
      <c r="C176"/>
      <c r="D176"/>
      <c r="E176"/>
    </row>
    <row r="177" spans="2:5" ht="24.95" customHeight="1" x14ac:dyDescent="0.25">
      <c r="B177"/>
      <c r="C177"/>
      <c r="D177"/>
      <c r="E177"/>
    </row>
    <row r="178" spans="2:5" ht="24.95" customHeight="1" x14ac:dyDescent="0.25">
      <c r="B178"/>
      <c r="C178"/>
      <c r="D178"/>
      <c r="E178"/>
    </row>
    <row r="179" spans="2:5" ht="24.95" customHeight="1" x14ac:dyDescent="0.25">
      <c r="B179"/>
      <c r="C179"/>
      <c r="D179"/>
      <c r="E179"/>
    </row>
    <row r="180" spans="2:5" ht="24.95" customHeight="1" x14ac:dyDescent="0.25">
      <c r="B180"/>
      <c r="C180"/>
      <c r="D180"/>
      <c r="E180"/>
    </row>
  </sheetData>
  <pageMargins left="0.7" right="0.7" top="0.75" bottom="0.75" header="0.3" footer="0.3"/>
  <pageSetup paperSize="9" scale="85"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0CE0EE-BB26-4DAB-BD11-01E2B0DA209B}">
  <sheetPr codeName="Sheet5">
    <pageSetUpPr autoPageBreaks="0"/>
  </sheetPr>
  <dimension ref="B1:K34"/>
  <sheetViews>
    <sheetView zoomScale="85" zoomScaleNormal="85" zoomScaleSheetLayoutView="70" workbookViewId="0">
      <selection activeCell="E19" sqref="E19"/>
    </sheetView>
  </sheetViews>
  <sheetFormatPr defaultColWidth="8.85546875" defaultRowHeight="24.95" customHeight="1" x14ac:dyDescent="0.25"/>
  <cols>
    <col min="1" max="1" width="8.85546875" style="11" customWidth="1"/>
    <col min="2" max="2" width="18.140625" style="11" customWidth="1"/>
    <col min="3" max="3" width="61.140625" style="11" bestFit="1" customWidth="1"/>
    <col min="4" max="4" width="30.85546875" style="11" customWidth="1"/>
    <col min="5" max="5" width="30.5703125" style="11" customWidth="1"/>
    <col min="6" max="6" width="32.28515625" style="11" bestFit="1" customWidth="1"/>
    <col min="7" max="8" width="16.28515625" style="11" customWidth="1"/>
    <col min="9" max="9" width="57.140625" style="11" customWidth="1"/>
    <col min="10" max="10" width="32.7109375" style="11" customWidth="1"/>
    <col min="11" max="11" width="21" style="11" customWidth="1"/>
    <col min="12" max="12" width="19.5703125" style="11" customWidth="1"/>
    <col min="13" max="16384" width="8.85546875" style="11"/>
  </cols>
  <sheetData>
    <row r="1" spans="2:6" ht="24.95" customHeight="1" x14ac:dyDescent="0.25">
      <c r="B1" s="112"/>
      <c r="C1" s="112"/>
      <c r="D1" s="112"/>
      <c r="E1" s="112"/>
      <c r="F1" s="112"/>
    </row>
    <row r="2" spans="2:6" ht="24.95" customHeight="1" x14ac:dyDescent="0.25">
      <c r="B2" s="113" t="s">
        <v>77</v>
      </c>
      <c r="C2" s="113"/>
      <c r="D2" s="113"/>
      <c r="E2" s="113"/>
      <c r="F2" s="113"/>
    </row>
    <row r="3" spans="2:6" ht="24.95" customHeight="1" x14ac:dyDescent="0.25">
      <c r="B3" s="7" t="s">
        <v>78</v>
      </c>
      <c r="C3" s="96" t="s">
        <v>79</v>
      </c>
      <c r="D3" s="7" t="s">
        <v>11</v>
      </c>
      <c r="E3" s="96" t="s">
        <v>80</v>
      </c>
      <c r="F3" s="7" t="s">
        <v>9</v>
      </c>
    </row>
    <row r="4" spans="2:6" ht="24.95" customHeight="1" x14ac:dyDescent="0.25">
      <c r="B4" s="12" t="s">
        <v>12</v>
      </c>
      <c r="C4" s="41">
        <v>127.46328083900001</v>
      </c>
      <c r="D4" s="52">
        <v>8.3217445048109434E-2</v>
      </c>
      <c r="E4" s="41">
        <v>127.46328083900001</v>
      </c>
      <c r="F4" s="52">
        <v>8.3217445048109434E-2</v>
      </c>
    </row>
    <row r="5" spans="2:6" ht="24.95" customHeight="1" x14ac:dyDescent="0.25">
      <c r="B5" s="12" t="s">
        <v>15</v>
      </c>
      <c r="C5" s="41">
        <v>199.507749932</v>
      </c>
      <c r="D5" s="52">
        <v>0.13025339617304349</v>
      </c>
      <c r="E5" s="41">
        <v>199.507749932</v>
      </c>
      <c r="F5" s="52">
        <v>0.13025339617304349</v>
      </c>
    </row>
    <row r="6" spans="2:6" ht="24.95" customHeight="1" x14ac:dyDescent="0.25">
      <c r="B6" s="12" t="s">
        <v>20</v>
      </c>
      <c r="C6" s="41">
        <v>1204.7183976332401</v>
      </c>
      <c r="D6" s="52">
        <v>0.7865291587788471</v>
      </c>
      <c r="E6" s="41">
        <v>1204.7183976332401</v>
      </c>
      <c r="F6" s="52">
        <v>0.7865291587788471</v>
      </c>
    </row>
    <row r="7" spans="2:6" ht="24.95" customHeight="1" x14ac:dyDescent="0.25">
      <c r="B7" s="15" t="s">
        <v>81</v>
      </c>
      <c r="C7" s="16">
        <v>1531.6894284042401</v>
      </c>
      <c r="D7" s="17">
        <v>1</v>
      </c>
      <c r="E7" s="16">
        <v>1531.6894284042401</v>
      </c>
      <c r="F7" s="17">
        <v>1</v>
      </c>
    </row>
    <row r="8" spans="2:6" ht="24.95" customHeight="1" x14ac:dyDescent="0.25">
      <c r="B8" s="47"/>
      <c r="C8" s="48"/>
      <c r="D8" s="49"/>
      <c r="E8" s="48"/>
      <c r="F8" s="49"/>
    </row>
    <row r="9" spans="2:6" ht="24.95" customHeight="1" x14ac:dyDescent="0.25">
      <c r="B9" s="113" t="s">
        <v>82</v>
      </c>
      <c r="C9" s="113"/>
      <c r="D9" s="113"/>
      <c r="E9" s="113"/>
      <c r="F9" s="49"/>
    </row>
    <row r="10" spans="2:6" ht="24.95" customHeight="1" x14ac:dyDescent="0.25">
      <c r="B10" s="7" t="s">
        <v>78</v>
      </c>
      <c r="C10" s="7" t="s">
        <v>83</v>
      </c>
      <c r="D10" s="96" t="s">
        <v>84</v>
      </c>
      <c r="E10" s="7" t="s">
        <v>85</v>
      </c>
      <c r="F10" s="49"/>
    </row>
    <row r="11" spans="2:6" ht="24.95" customHeight="1" x14ac:dyDescent="0.25">
      <c r="B11" s="12" t="s">
        <v>20</v>
      </c>
      <c r="C11" s="12" t="s">
        <v>22</v>
      </c>
      <c r="D11" s="13">
        <v>457.59999999999991</v>
      </c>
      <c r="E11" s="14">
        <v>0.29875508148981694</v>
      </c>
      <c r="F11" s="49"/>
    </row>
    <row r="12" spans="2:6" ht="24.95" customHeight="1" x14ac:dyDescent="0.25">
      <c r="B12" s="12" t="s">
        <v>20</v>
      </c>
      <c r="C12" s="12" t="s">
        <v>58</v>
      </c>
      <c r="D12" s="13">
        <v>296.78215244</v>
      </c>
      <c r="E12" s="14">
        <v>0.19376131148805834</v>
      </c>
      <c r="F12" s="49"/>
    </row>
    <row r="13" spans="2:6" ht="24.95" customHeight="1" x14ac:dyDescent="0.25">
      <c r="B13" s="12" t="s">
        <v>15</v>
      </c>
      <c r="C13" s="12" t="s">
        <v>17</v>
      </c>
      <c r="D13" s="13">
        <v>143.293992374</v>
      </c>
      <c r="E13" s="14">
        <v>9.3552902903617979E-2</v>
      </c>
      <c r="F13" s="49"/>
    </row>
    <row r="14" spans="2:6" ht="24.95" customHeight="1" x14ac:dyDescent="0.25">
      <c r="B14" s="12" t="s">
        <v>12</v>
      </c>
      <c r="C14" s="12" t="s">
        <v>14</v>
      </c>
      <c r="D14" s="13">
        <v>127.46328083900001</v>
      </c>
      <c r="E14" s="14">
        <v>8.3217445048109434E-2</v>
      </c>
      <c r="F14" s="49"/>
    </row>
    <row r="15" spans="2:6" ht="24.95" customHeight="1" x14ac:dyDescent="0.25">
      <c r="B15" s="12" t="s">
        <v>20</v>
      </c>
      <c r="C15" s="12" t="s">
        <v>60</v>
      </c>
      <c r="D15" s="13">
        <v>90.243630675000006</v>
      </c>
      <c r="E15" s="14">
        <v>5.891770812116822E-2</v>
      </c>
      <c r="F15" s="49"/>
    </row>
    <row r="16" spans="2:6" ht="24.95" customHeight="1" x14ac:dyDescent="0.25">
      <c r="B16" s="15" t="s">
        <v>81</v>
      </c>
      <c r="C16" s="15"/>
      <c r="D16" s="16">
        <v>1115.3830563280001</v>
      </c>
      <c r="E16" s="17">
        <v>0.72820444905077109</v>
      </c>
      <c r="F16" s="49"/>
    </row>
    <row r="17" spans="2:11" ht="24.95" customHeight="1" x14ac:dyDescent="0.25">
      <c r="B17" s="47"/>
      <c r="C17" s="47"/>
      <c r="D17" s="48"/>
      <c r="E17" s="49"/>
      <c r="F17" s="49"/>
    </row>
    <row r="18" spans="2:11" ht="24.95" customHeight="1" x14ac:dyDescent="0.25">
      <c r="B18" s="113" t="s">
        <v>86</v>
      </c>
      <c r="C18" s="113"/>
      <c r="D18" s="113"/>
      <c r="E18" s="113"/>
      <c r="F18" s="46"/>
    </row>
    <row r="19" spans="2:11" ht="24.95" customHeight="1" x14ac:dyDescent="0.25">
      <c r="B19" s="7" t="s">
        <v>78</v>
      </c>
      <c r="C19" s="7" t="s">
        <v>87</v>
      </c>
      <c r="D19" s="7" t="s">
        <v>88</v>
      </c>
      <c r="E19" s="7" t="s">
        <v>89</v>
      </c>
    </row>
    <row r="20" spans="2:11" ht="24.95" customHeight="1" x14ac:dyDescent="0.25">
      <c r="B20" s="12" t="s">
        <v>12</v>
      </c>
      <c r="C20" s="12" t="s">
        <v>90</v>
      </c>
      <c r="D20" s="85">
        <v>127.46328083900001</v>
      </c>
      <c r="E20" s="51">
        <v>8.3217445048109434E-2</v>
      </c>
      <c r="G20" s="46"/>
      <c r="H20" s="46"/>
      <c r="I20" s="46"/>
      <c r="J20" s="46"/>
    </row>
    <row r="21" spans="2:11" ht="24.95" customHeight="1" x14ac:dyDescent="0.25">
      <c r="B21" s="12" t="s">
        <v>12</v>
      </c>
      <c r="C21" s="12" t="s">
        <v>91</v>
      </c>
      <c r="D21" s="85" t="s">
        <v>92</v>
      </c>
      <c r="E21" s="51">
        <v>0</v>
      </c>
      <c r="G21" s="46"/>
      <c r="H21" s="46"/>
      <c r="I21" s="46"/>
      <c r="J21" s="46"/>
    </row>
    <row r="22" spans="2:11" ht="24.95" customHeight="1" x14ac:dyDescent="0.25">
      <c r="B22" s="12" t="s">
        <v>12</v>
      </c>
      <c r="C22" s="12" t="s">
        <v>93</v>
      </c>
      <c r="D22" s="85">
        <v>0</v>
      </c>
      <c r="E22" s="51">
        <v>0</v>
      </c>
      <c r="G22" s="46"/>
      <c r="H22" s="46"/>
      <c r="I22" s="46"/>
      <c r="J22" s="46"/>
    </row>
    <row r="23" spans="2:11" ht="24.95" customHeight="1" x14ac:dyDescent="0.25">
      <c r="B23" s="15" t="s">
        <v>12</v>
      </c>
      <c r="C23" s="15" t="s">
        <v>81</v>
      </c>
      <c r="D23" s="50">
        <v>127.46328083900001</v>
      </c>
      <c r="E23" s="17">
        <v>8.3217445048109434E-2</v>
      </c>
      <c r="G23" s="42"/>
      <c r="H23" s="42"/>
      <c r="I23" s="42"/>
      <c r="J23" s="42"/>
    </row>
    <row r="24" spans="2:11" ht="24.95" customHeight="1" x14ac:dyDescent="0.25">
      <c r="B24" s="12" t="s">
        <v>15</v>
      </c>
      <c r="C24" s="12" t="s">
        <v>94</v>
      </c>
      <c r="D24" s="85">
        <v>199.507749932</v>
      </c>
      <c r="E24" s="51">
        <v>0.13025339617304346</v>
      </c>
      <c r="I24" s="18"/>
      <c r="J24" s="43"/>
    </row>
    <row r="25" spans="2:11" ht="24.95" customHeight="1" x14ac:dyDescent="0.25">
      <c r="B25" s="15" t="s">
        <v>15</v>
      </c>
      <c r="C25" s="15" t="s">
        <v>81</v>
      </c>
      <c r="D25" s="16">
        <v>199.507749932</v>
      </c>
      <c r="E25" s="17">
        <v>0.13025339617304346</v>
      </c>
      <c r="I25" s="18"/>
      <c r="J25" s="43"/>
    </row>
    <row r="26" spans="2:11" ht="24.95" customHeight="1" x14ac:dyDescent="0.25">
      <c r="B26" s="12" t="s">
        <v>20</v>
      </c>
      <c r="C26" s="12" t="s">
        <v>95</v>
      </c>
      <c r="D26" s="41">
        <v>733.16372357824025</v>
      </c>
      <c r="E26" s="51">
        <v>0.47866343527752364</v>
      </c>
      <c r="I26" s="18"/>
      <c r="J26" s="43"/>
      <c r="K26" s="18"/>
    </row>
    <row r="27" spans="2:11" ht="24.95" customHeight="1" x14ac:dyDescent="0.25">
      <c r="B27" s="12" t="s">
        <v>20</v>
      </c>
      <c r="C27" s="12" t="s">
        <v>96</v>
      </c>
      <c r="D27" s="41">
        <v>296.78215244</v>
      </c>
      <c r="E27" s="51">
        <v>0.19376131148805831</v>
      </c>
      <c r="I27" s="18"/>
      <c r="J27" s="43"/>
      <c r="K27" s="18"/>
    </row>
    <row r="28" spans="2:11" ht="24.95" customHeight="1" x14ac:dyDescent="0.25">
      <c r="B28" s="12" t="s">
        <v>20</v>
      </c>
      <c r="C28" s="12" t="s">
        <v>97</v>
      </c>
      <c r="D28" s="41">
        <v>99.904974704000011</v>
      </c>
      <c r="E28" s="51">
        <v>6.522534715675618E-2</v>
      </c>
      <c r="I28" s="18"/>
      <c r="J28" s="43"/>
      <c r="K28" s="18"/>
    </row>
    <row r="29" spans="2:11" ht="24.95" customHeight="1" x14ac:dyDescent="0.25">
      <c r="B29" s="12" t="s">
        <v>20</v>
      </c>
      <c r="C29" s="12" t="s">
        <v>98</v>
      </c>
      <c r="D29" s="41">
        <v>66.096593920000004</v>
      </c>
      <c r="E29" s="51">
        <v>4.3152738860946116E-2</v>
      </c>
      <c r="I29" s="18"/>
      <c r="J29" s="43"/>
      <c r="K29" s="18"/>
    </row>
    <row r="30" spans="2:11" ht="24.95" customHeight="1" x14ac:dyDescent="0.25">
      <c r="B30" s="12" t="s">
        <v>20</v>
      </c>
      <c r="C30" s="12" t="s">
        <v>99</v>
      </c>
      <c r="D30" s="41">
        <v>7.6565974020000001</v>
      </c>
      <c r="E30" s="51">
        <v>4.9987923530796135E-3</v>
      </c>
      <c r="I30" s="18"/>
      <c r="J30" s="43"/>
      <c r="K30" s="18"/>
    </row>
    <row r="31" spans="2:11" ht="24.95" customHeight="1" x14ac:dyDescent="0.25">
      <c r="B31" s="12" t="s">
        <v>20</v>
      </c>
      <c r="C31" s="12" t="s">
        <v>100</v>
      </c>
      <c r="D31" s="41">
        <v>1.1143555890000001</v>
      </c>
      <c r="E31" s="51">
        <v>7.275336424832343E-4</v>
      </c>
      <c r="I31" s="18"/>
      <c r="J31" s="43"/>
      <c r="K31" s="18"/>
    </row>
    <row r="32" spans="2:11" ht="24.95" customHeight="1" x14ac:dyDescent="0.25">
      <c r="B32" s="15" t="s">
        <v>20</v>
      </c>
      <c r="C32" s="15" t="s">
        <v>81</v>
      </c>
      <c r="D32" s="16">
        <v>1204.7183976332403</v>
      </c>
      <c r="E32" s="17">
        <v>0.7865291587788471</v>
      </c>
      <c r="G32" s="40"/>
      <c r="H32" s="40"/>
      <c r="I32" s="44"/>
      <c r="J32" s="45"/>
      <c r="K32" s="18"/>
    </row>
    <row r="33" spans="2:6" ht="24.95" customHeight="1" x14ac:dyDescent="0.25">
      <c r="B33" s="15" t="s">
        <v>81</v>
      </c>
      <c r="C33" s="15"/>
      <c r="D33" s="16">
        <v>1531.6894284042403</v>
      </c>
      <c r="E33" s="17">
        <v>1</v>
      </c>
    </row>
    <row r="34" spans="2:6" ht="24.95" customHeight="1" x14ac:dyDescent="0.25">
      <c r="B34" s="47"/>
      <c r="C34" s="47"/>
      <c r="D34" s="48"/>
      <c r="E34" s="48"/>
      <c r="F34" s="47"/>
    </row>
  </sheetData>
  <mergeCells count="4">
    <mergeCell ref="B1:F1"/>
    <mergeCell ref="B2:F2"/>
    <mergeCell ref="B9:E9"/>
    <mergeCell ref="B18:E18"/>
  </mergeCells>
  <phoneticPr fontId="13" type="noConversion"/>
  <pageMargins left="0.53645833333333337" right="0.25" top="0.75" bottom="0.75" header="0.3" footer="0.3"/>
  <pageSetup paperSize="9" scale="50" orientation="portrait" horizontalDpi="4294967294" r:id="rId1"/>
  <headerFooter>
    <oddHeader>&amp;C&amp;"-,Bold"&amp;28&amp;KF59C38CARBON FOOTPRINT SUMMARY&amp;"-,Regular"&amp;11&amp;K01+000
&amp;"-,Bold"&amp;20&amp;K404040&amp;A</oddHeader>
    <oddFooter>&amp;C&amp;12&amp;K404040Page &amp;P</oddFooter>
  </headerFooter>
  <colBreaks count="2" manualBreakCount="2">
    <brk id="7" max="1048575" man="1"/>
    <brk id="13" max="109"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1FF90A-CF77-4FDA-BAB4-97A91B41FDCE}">
  <sheetPr codeName="Sheet6">
    <pageSetUpPr autoPageBreaks="0"/>
  </sheetPr>
  <dimension ref="A1:A83"/>
  <sheetViews>
    <sheetView zoomScale="55" zoomScaleNormal="55" zoomScaleSheetLayoutView="55" zoomScalePageLayoutView="40" workbookViewId="0">
      <selection sqref="A1:XFD1048576"/>
    </sheetView>
  </sheetViews>
  <sheetFormatPr defaultColWidth="8.85546875" defaultRowHeight="20.25" customHeight="1" x14ac:dyDescent="0.25"/>
  <cols>
    <col min="1" max="61" width="8.85546875" style="112" customWidth="1"/>
    <col min="62" max="16384" width="8.85546875" style="112"/>
  </cols>
  <sheetData>
    <row r="1" s="112" customFormat="1" ht="20.25" customHeight="1" x14ac:dyDescent="0.25"/>
    <row r="2" s="112" customFormat="1" ht="20.25" customHeight="1" x14ac:dyDescent="0.25"/>
    <row r="3" s="112" customFormat="1" ht="20.25" customHeight="1" x14ac:dyDescent="0.25"/>
    <row r="4" s="112" customFormat="1" ht="20.25" customHeight="1" x14ac:dyDescent="0.25"/>
    <row r="5" s="112" customFormat="1" ht="20.25" customHeight="1" x14ac:dyDescent="0.25"/>
    <row r="6" s="112" customFormat="1" ht="20.25" customHeight="1" x14ac:dyDescent="0.25"/>
    <row r="7" s="112" customFormat="1" ht="20.25" customHeight="1" x14ac:dyDescent="0.25"/>
    <row r="8" s="112" customFormat="1" ht="20.25" customHeight="1" x14ac:dyDescent="0.25"/>
    <row r="9" s="112" customFormat="1" ht="20.25" customHeight="1" x14ac:dyDescent="0.25"/>
    <row r="10" s="112" customFormat="1" ht="20.25" customHeight="1" x14ac:dyDescent="0.25"/>
    <row r="11" s="112" customFormat="1" ht="20.25" customHeight="1" x14ac:dyDescent="0.25"/>
    <row r="12" s="112" customFormat="1" ht="20.25" customHeight="1" x14ac:dyDescent="0.25"/>
    <row r="13" s="112" customFormat="1" ht="20.25" customHeight="1" x14ac:dyDescent="0.25"/>
    <row r="14" s="112" customFormat="1" ht="20.25" customHeight="1" x14ac:dyDescent="0.25"/>
    <row r="15" s="112" customFormat="1" ht="20.25" customHeight="1" x14ac:dyDescent="0.25"/>
    <row r="16" s="112" customFormat="1" ht="20.25" customHeight="1" x14ac:dyDescent="0.25"/>
    <row r="17" s="112" customFormat="1" ht="20.25" customHeight="1" x14ac:dyDescent="0.25"/>
    <row r="18" s="112" customFormat="1" ht="20.25" customHeight="1" x14ac:dyDescent="0.25"/>
    <row r="19" s="112" customFormat="1" ht="20.25" customHeight="1" x14ac:dyDescent="0.25"/>
    <row r="20" s="112" customFormat="1" ht="20.25" customHeight="1" x14ac:dyDescent="0.25"/>
    <row r="21" s="112" customFormat="1" ht="20.25" customHeight="1" x14ac:dyDescent="0.25"/>
    <row r="22" s="112" customFormat="1" ht="20.25" customHeight="1" x14ac:dyDescent="0.25"/>
    <row r="23" s="112" customFormat="1" ht="20.25" customHeight="1" x14ac:dyDescent="0.25"/>
    <row r="24" s="112" customFormat="1" ht="20.25" customHeight="1" x14ac:dyDescent="0.25"/>
    <row r="25" s="112" customFormat="1" ht="20.25" customHeight="1" x14ac:dyDescent="0.25"/>
    <row r="26" s="112" customFormat="1" ht="20.25" customHeight="1" x14ac:dyDescent="0.25"/>
    <row r="27" s="112" customFormat="1" ht="20.25" customHeight="1" x14ac:dyDescent="0.25"/>
    <row r="28" s="112" customFormat="1" ht="20.25" customHeight="1" x14ac:dyDescent="0.25"/>
    <row r="29" s="112" customFormat="1" ht="20.25" customHeight="1" x14ac:dyDescent="0.25"/>
    <row r="30" s="112" customFormat="1" ht="20.25" customHeight="1" x14ac:dyDescent="0.25"/>
    <row r="31" s="112" customFormat="1" ht="20.25" customHeight="1" x14ac:dyDescent="0.25"/>
    <row r="32" s="112" customFormat="1" ht="20.25" customHeight="1" x14ac:dyDescent="0.25"/>
    <row r="33" s="112" customFormat="1" ht="20.25" customHeight="1" x14ac:dyDescent="0.25"/>
    <row r="34" s="112" customFormat="1" ht="20.25" customHeight="1" x14ac:dyDescent="0.25"/>
    <row r="35" s="112" customFormat="1" ht="20.25" customHeight="1" x14ac:dyDescent="0.25"/>
    <row r="36" s="112" customFormat="1" ht="20.25" customHeight="1" x14ac:dyDescent="0.25"/>
    <row r="37" s="112" customFormat="1" ht="20.25" customHeight="1" x14ac:dyDescent="0.25"/>
    <row r="38" s="112" customFormat="1" ht="20.25" customHeight="1" x14ac:dyDescent="0.25"/>
    <row r="39" s="112" customFormat="1" ht="20.25" customHeight="1" x14ac:dyDescent="0.25"/>
    <row r="40" s="112" customFormat="1" ht="20.25" customHeight="1" x14ac:dyDescent="0.25"/>
    <row r="41" s="112" customFormat="1" ht="20.25" customHeight="1" x14ac:dyDescent="0.25"/>
    <row r="42" s="112" customFormat="1" ht="20.25" customHeight="1" x14ac:dyDescent="0.25"/>
    <row r="43" s="112" customFormat="1" ht="20.25" customHeight="1" x14ac:dyDescent="0.25"/>
    <row r="44" s="112" customFormat="1" ht="20.25" customHeight="1" x14ac:dyDescent="0.25"/>
    <row r="45" s="112" customFormat="1" ht="20.25" customHeight="1" x14ac:dyDescent="0.25"/>
    <row r="46" s="112" customFormat="1" ht="20.25" customHeight="1" x14ac:dyDescent="0.25"/>
    <row r="47" s="112" customFormat="1" ht="20.25" customHeight="1" x14ac:dyDescent="0.25"/>
    <row r="48" s="112" customFormat="1" ht="20.25" customHeight="1" x14ac:dyDescent="0.25"/>
    <row r="49" s="112" customFormat="1" ht="20.25" customHeight="1" x14ac:dyDescent="0.25"/>
    <row r="50" s="112" customFormat="1" ht="20.25" customHeight="1" x14ac:dyDescent="0.25"/>
    <row r="51" s="112" customFormat="1" ht="20.25" customHeight="1" x14ac:dyDescent="0.25"/>
    <row r="52" s="112" customFormat="1" ht="20.25" customHeight="1" x14ac:dyDescent="0.25"/>
    <row r="53" s="112" customFormat="1" ht="20.25" customHeight="1" x14ac:dyDescent="0.25"/>
    <row r="54" s="112" customFormat="1" ht="20.25" customHeight="1" x14ac:dyDescent="0.25"/>
    <row r="55" s="112" customFormat="1" ht="20.25" customHeight="1" x14ac:dyDescent="0.25"/>
    <row r="56" s="112" customFormat="1" ht="20.25" customHeight="1" x14ac:dyDescent="0.25"/>
    <row r="57" s="112" customFormat="1" ht="20.25" customHeight="1" x14ac:dyDescent="0.25"/>
    <row r="58" s="112" customFormat="1" ht="20.25" customHeight="1" x14ac:dyDescent="0.25"/>
    <row r="59" s="112" customFormat="1" ht="20.25" customHeight="1" x14ac:dyDescent="0.25"/>
    <row r="60" s="112" customFormat="1" ht="20.25" customHeight="1" x14ac:dyDescent="0.25"/>
    <row r="61" s="112" customFormat="1" ht="20.25" customHeight="1" x14ac:dyDescent="0.25"/>
    <row r="62" s="112" customFormat="1" ht="20.25" customHeight="1" x14ac:dyDescent="0.25"/>
    <row r="63" s="112" customFormat="1" ht="20.25" customHeight="1" x14ac:dyDescent="0.25"/>
    <row r="64" s="112" customFormat="1" ht="20.25" customHeight="1" x14ac:dyDescent="0.25"/>
    <row r="65" s="112" customFormat="1" ht="20.25" customHeight="1" x14ac:dyDescent="0.25"/>
    <row r="66" s="112" customFormat="1" ht="20.25" customHeight="1" x14ac:dyDescent="0.25"/>
    <row r="67" s="112" customFormat="1" ht="20.25" customHeight="1" x14ac:dyDescent="0.25"/>
    <row r="68" s="112" customFormat="1" ht="20.25" customHeight="1" x14ac:dyDescent="0.25"/>
    <row r="69" s="112" customFormat="1" ht="20.25" customHeight="1" x14ac:dyDescent="0.25"/>
    <row r="70" s="112" customFormat="1" ht="20.25" customHeight="1" x14ac:dyDescent="0.25"/>
    <row r="71" s="112" customFormat="1" ht="20.25" customHeight="1" x14ac:dyDescent="0.25"/>
    <row r="72" s="112" customFormat="1" ht="20.25" customHeight="1" x14ac:dyDescent="0.25"/>
    <row r="73" s="112" customFormat="1" ht="20.25" customHeight="1" x14ac:dyDescent="0.25"/>
    <row r="74" s="112" customFormat="1" ht="20.25" customHeight="1" x14ac:dyDescent="0.25"/>
    <row r="75" s="112" customFormat="1" ht="20.25" customHeight="1" x14ac:dyDescent="0.25"/>
    <row r="76" s="112" customFormat="1" ht="20.25" customHeight="1" x14ac:dyDescent="0.25"/>
    <row r="77" s="112" customFormat="1" ht="20.25" customHeight="1" x14ac:dyDescent="0.25"/>
    <row r="78" s="112" customFormat="1" ht="20.25" customHeight="1" x14ac:dyDescent="0.25"/>
    <row r="79" s="112" customFormat="1" ht="20.25" customHeight="1" x14ac:dyDescent="0.25"/>
    <row r="80" s="112" customFormat="1" ht="20.25" customHeight="1" x14ac:dyDescent="0.25"/>
    <row r="81" s="112" customFormat="1" ht="20.25" customHeight="1" x14ac:dyDescent="0.25"/>
    <row r="82" s="112" customFormat="1" ht="20.25" customHeight="1" x14ac:dyDescent="0.25"/>
    <row r="83" s="112" customFormat="1" ht="20.25" customHeight="1" x14ac:dyDescent="0.25"/>
  </sheetData>
  <mergeCells count="1">
    <mergeCell ref="A1:XFD1048576"/>
  </mergeCells>
  <pageMargins left="0.7" right="0.7" top="0.75" bottom="0.75" header="0.3" footer="0.3"/>
  <pageSetup paperSize="9" scale="23" orientation="landscape" horizontalDpi="4294967294" r:id="rId1"/>
  <headerFooter>
    <oddHeader>&amp;C&amp;"-,Bold"&amp;72&amp;KF59C38CARBON FOOTPRINT SUMMARY&amp;"-,Regular"&amp;11&amp;K01+000
&amp;"-,Bold"&amp;36&amp;K01+030&amp;A</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E9EEBB-FF4F-4689-8BA3-73E56E232D17}">
  <sheetPr codeName="Sheet7"/>
  <dimension ref="A1:U158"/>
  <sheetViews>
    <sheetView zoomScale="85" zoomScaleNormal="85" workbookViewId="0">
      <pane ySplit="1" topLeftCell="A2" activePane="bottomLeft" state="frozen"/>
      <selection pane="bottomLeft"/>
    </sheetView>
  </sheetViews>
  <sheetFormatPr defaultColWidth="0" defaultRowHeight="24.95" customHeight="1" x14ac:dyDescent="0.25"/>
  <cols>
    <col min="1" max="1" width="105.85546875" style="25" customWidth="1"/>
    <col min="2" max="2" width="15.5703125" style="29" customWidth="1"/>
    <col min="3" max="3" width="12.85546875" style="29" bestFit="1" customWidth="1"/>
    <col min="4" max="4" width="27" style="30" bestFit="1" customWidth="1"/>
    <col min="5" max="5" width="16.5703125" style="25" bestFit="1" customWidth="1"/>
    <col min="6" max="6" width="19.5703125" style="100" bestFit="1" customWidth="1"/>
    <col min="7" max="7" width="17.85546875" style="100" bestFit="1" customWidth="1"/>
    <col min="8" max="8" width="25.140625" style="25" bestFit="1" customWidth="1"/>
    <col min="9" max="9" width="22.42578125" style="25" bestFit="1" customWidth="1"/>
    <col min="10" max="10" width="29.140625" style="25" customWidth="1"/>
    <col min="11" max="11" width="29.5703125" style="25" customWidth="1"/>
    <col min="12" max="12" width="39.85546875" style="25" bestFit="1" customWidth="1"/>
    <col min="13" max="13" width="27.5703125" style="25" customWidth="1"/>
    <col min="14" max="14" width="28.5703125" style="30" customWidth="1"/>
    <col min="15" max="15" width="15.140625" style="25" customWidth="1"/>
    <col min="16" max="16" width="68.42578125" style="25" customWidth="1"/>
    <col min="17" max="17" width="36.5703125" style="25" customWidth="1"/>
    <col min="18" max="18" width="35.42578125" style="25" customWidth="1"/>
    <col min="19" max="19" width="38.7109375" style="25" customWidth="1"/>
    <col min="20" max="20" width="35.85546875" style="25" bestFit="1" customWidth="1"/>
    <col min="21" max="21" width="24.85546875" style="25" hidden="1" customWidth="1"/>
    <col min="22" max="16384" width="8.85546875" style="25" hidden="1"/>
  </cols>
  <sheetData>
    <row r="1" spans="1:20" ht="24.95" customHeight="1" x14ac:dyDescent="0.25">
      <c r="A1" s="21" t="s">
        <v>101</v>
      </c>
      <c r="B1" s="22" t="s">
        <v>3</v>
      </c>
      <c r="C1" s="22" t="s">
        <v>5</v>
      </c>
      <c r="D1" s="23" t="s">
        <v>102</v>
      </c>
      <c r="E1" s="24" t="s">
        <v>103</v>
      </c>
      <c r="F1" s="98" t="s">
        <v>80</v>
      </c>
      <c r="G1" s="98" t="s">
        <v>79</v>
      </c>
      <c r="H1" s="21" t="s">
        <v>104</v>
      </c>
      <c r="I1" s="21" t="s">
        <v>6</v>
      </c>
      <c r="J1" s="21" t="s">
        <v>105</v>
      </c>
      <c r="K1" s="21" t="s">
        <v>106</v>
      </c>
      <c r="L1" s="21" t="s">
        <v>107</v>
      </c>
      <c r="M1" s="21" t="s">
        <v>108</v>
      </c>
      <c r="N1" s="97" t="s">
        <v>109</v>
      </c>
      <c r="O1" s="23" t="s">
        <v>110</v>
      </c>
      <c r="P1" s="21" t="s">
        <v>83</v>
      </c>
      <c r="Q1" s="24" t="s">
        <v>111</v>
      </c>
      <c r="R1" s="24" t="s">
        <v>87</v>
      </c>
      <c r="S1" s="24" t="s">
        <v>112</v>
      </c>
      <c r="T1" s="24" t="s">
        <v>113</v>
      </c>
    </row>
    <row r="2" spans="1:20" ht="24.95" customHeight="1" x14ac:dyDescent="0.25">
      <c r="A2" s="61" t="s">
        <v>114</v>
      </c>
      <c r="B2" s="66">
        <v>44774</v>
      </c>
      <c r="C2" s="66">
        <v>45138</v>
      </c>
      <c r="D2" s="67">
        <v>110879</v>
      </c>
      <c r="E2" s="68" t="s">
        <v>115</v>
      </c>
      <c r="F2" s="99">
        <v>20.282984591000002</v>
      </c>
      <c r="G2" s="99">
        <v>20.282984591000002</v>
      </c>
      <c r="H2" s="61" t="s">
        <v>116</v>
      </c>
      <c r="I2" s="61" t="s">
        <v>116</v>
      </c>
      <c r="J2" s="61" t="s">
        <v>116</v>
      </c>
      <c r="K2" s="61" t="s">
        <v>116</v>
      </c>
      <c r="L2" s="61" t="s">
        <v>12</v>
      </c>
      <c r="M2" s="61" t="s">
        <v>13</v>
      </c>
      <c r="N2" s="69">
        <v>1.82929E-4</v>
      </c>
      <c r="O2" s="67">
        <v>110879</v>
      </c>
      <c r="P2" s="61" t="s">
        <v>14</v>
      </c>
      <c r="Q2" s="68" t="s">
        <v>117</v>
      </c>
      <c r="R2" s="68" t="s">
        <v>118</v>
      </c>
      <c r="S2" s="68" t="s">
        <v>118</v>
      </c>
      <c r="T2" s="68"/>
    </row>
    <row r="3" spans="1:20" ht="24.95" customHeight="1" x14ac:dyDescent="0.25">
      <c r="A3" s="12" t="s">
        <v>119</v>
      </c>
      <c r="B3" s="102">
        <v>44774</v>
      </c>
      <c r="C3" s="102">
        <v>45138</v>
      </c>
      <c r="D3" s="103">
        <v>255882</v>
      </c>
      <c r="E3" s="104" t="s">
        <v>115</v>
      </c>
      <c r="F3" s="13">
        <v>46.808238377999999</v>
      </c>
      <c r="G3" s="99">
        <v>46.808238377999999</v>
      </c>
      <c r="H3" s="12" t="s">
        <v>116</v>
      </c>
      <c r="I3" s="12" t="s">
        <v>116</v>
      </c>
      <c r="J3" s="12" t="s">
        <v>116</v>
      </c>
      <c r="K3" s="12" t="s">
        <v>116</v>
      </c>
      <c r="L3" s="12" t="s">
        <v>12</v>
      </c>
      <c r="M3" s="12" t="s">
        <v>13</v>
      </c>
      <c r="N3" s="105">
        <v>1.82929E-4</v>
      </c>
      <c r="O3" s="103">
        <v>255882</v>
      </c>
      <c r="P3" s="12" t="s">
        <v>14</v>
      </c>
      <c r="Q3" s="104" t="s">
        <v>117</v>
      </c>
      <c r="R3" s="104" t="s">
        <v>118</v>
      </c>
      <c r="S3" s="104" t="s">
        <v>118</v>
      </c>
      <c r="T3" s="104"/>
    </row>
    <row r="4" spans="1:20" ht="24.95" customHeight="1" x14ac:dyDescent="0.25">
      <c r="A4" s="12" t="s">
        <v>120</v>
      </c>
      <c r="B4" s="102">
        <v>44774</v>
      </c>
      <c r="C4" s="102">
        <v>45138</v>
      </c>
      <c r="D4" s="103">
        <v>73024</v>
      </c>
      <c r="E4" s="104" t="s">
        <v>115</v>
      </c>
      <c r="F4" s="13">
        <v>15.121371775999998</v>
      </c>
      <c r="G4" s="99">
        <v>15.121371775999998</v>
      </c>
      <c r="H4" s="12" t="s">
        <v>116</v>
      </c>
      <c r="I4" s="12" t="s">
        <v>116</v>
      </c>
      <c r="J4" s="12" t="s">
        <v>116</v>
      </c>
      <c r="K4" s="12" t="s">
        <v>116</v>
      </c>
      <c r="L4" s="12" t="s">
        <v>15</v>
      </c>
      <c r="M4" s="12" t="s">
        <v>18</v>
      </c>
      <c r="N4" s="105">
        <v>2.0707399999999999E-4</v>
      </c>
      <c r="O4" s="103">
        <v>183903</v>
      </c>
      <c r="P4" s="12" t="s">
        <v>19</v>
      </c>
      <c r="Q4" s="104" t="s">
        <v>117</v>
      </c>
      <c r="R4" s="104" t="s">
        <v>121</v>
      </c>
      <c r="S4" s="104" t="s">
        <v>121</v>
      </c>
      <c r="T4" s="104"/>
    </row>
    <row r="5" spans="1:20" ht="24.95" customHeight="1" x14ac:dyDescent="0.25">
      <c r="A5" s="12" t="s">
        <v>122</v>
      </c>
      <c r="B5" s="102">
        <v>44774</v>
      </c>
      <c r="C5" s="102">
        <v>45138</v>
      </c>
      <c r="D5" s="103">
        <v>760</v>
      </c>
      <c r="E5" s="104" t="s">
        <v>123</v>
      </c>
      <c r="F5" s="13">
        <v>0.1342806</v>
      </c>
      <c r="G5" s="99">
        <v>0.1342806</v>
      </c>
      <c r="H5" s="12" t="s">
        <v>116</v>
      </c>
      <c r="I5" s="12" t="s">
        <v>116</v>
      </c>
      <c r="J5" s="12" t="s">
        <v>116</v>
      </c>
      <c r="K5" s="12" t="s">
        <v>116</v>
      </c>
      <c r="L5" s="12" t="s">
        <v>20</v>
      </c>
      <c r="M5" s="12" t="s">
        <v>21</v>
      </c>
      <c r="N5" s="105">
        <v>1.7668499999999999E-4</v>
      </c>
      <c r="O5" s="103">
        <v>0</v>
      </c>
      <c r="P5" s="12" t="s">
        <v>50</v>
      </c>
      <c r="Q5" s="104" t="s">
        <v>117</v>
      </c>
      <c r="R5" s="104" t="s">
        <v>124</v>
      </c>
      <c r="S5" s="104" t="s">
        <v>124</v>
      </c>
      <c r="T5" s="104"/>
    </row>
    <row r="6" spans="1:20" ht="24.95" customHeight="1" x14ac:dyDescent="0.25">
      <c r="A6" s="12" t="s">
        <v>125</v>
      </c>
      <c r="B6" s="102">
        <v>44774</v>
      </c>
      <c r="C6" s="102">
        <v>45138</v>
      </c>
      <c r="D6" s="103">
        <v>722</v>
      </c>
      <c r="E6" s="104" t="s">
        <v>123</v>
      </c>
      <c r="F6" s="13">
        <v>0.145351596</v>
      </c>
      <c r="G6" s="99">
        <v>0.145351596</v>
      </c>
      <c r="H6" s="12" t="s">
        <v>116</v>
      </c>
      <c r="I6" s="12" t="s">
        <v>116</v>
      </c>
      <c r="J6" s="12" t="s">
        <v>116</v>
      </c>
      <c r="K6" s="12" t="s">
        <v>116</v>
      </c>
      <c r="L6" s="12" t="s">
        <v>20</v>
      </c>
      <c r="M6" s="12" t="s">
        <v>72</v>
      </c>
      <c r="N6" s="105">
        <v>2.01318E-4</v>
      </c>
      <c r="O6" s="103">
        <v>0</v>
      </c>
      <c r="P6" s="12" t="s">
        <v>74</v>
      </c>
      <c r="Q6" s="104" t="s">
        <v>117</v>
      </c>
      <c r="R6" s="104" t="s">
        <v>124</v>
      </c>
      <c r="S6" s="104" t="s">
        <v>126</v>
      </c>
      <c r="T6" s="104"/>
    </row>
    <row r="7" spans="1:20" ht="24.95" customHeight="1" x14ac:dyDescent="0.25">
      <c r="A7" s="12" t="s">
        <v>127</v>
      </c>
      <c r="B7" s="102">
        <v>44774</v>
      </c>
      <c r="C7" s="102">
        <v>45138</v>
      </c>
      <c r="D7" s="103">
        <v>301313</v>
      </c>
      <c r="E7" s="104" t="s">
        <v>115</v>
      </c>
      <c r="F7" s="13">
        <v>55.118885777000003</v>
      </c>
      <c r="G7" s="99">
        <v>55.118885777000003</v>
      </c>
      <c r="H7" s="12" t="s">
        <v>116</v>
      </c>
      <c r="I7" s="12" t="s">
        <v>116</v>
      </c>
      <c r="J7" s="12" t="s">
        <v>116</v>
      </c>
      <c r="K7" s="12" t="s">
        <v>116</v>
      </c>
      <c r="L7" s="12" t="s">
        <v>12</v>
      </c>
      <c r="M7" s="12" t="s">
        <v>13</v>
      </c>
      <c r="N7" s="105">
        <v>1.82929E-4</v>
      </c>
      <c r="O7" s="103">
        <v>301313</v>
      </c>
      <c r="P7" s="12" t="s">
        <v>14</v>
      </c>
      <c r="Q7" s="104" t="s">
        <v>117</v>
      </c>
      <c r="R7" s="104" t="s">
        <v>118</v>
      </c>
      <c r="S7" s="104" t="s">
        <v>118</v>
      </c>
      <c r="T7" s="104"/>
    </row>
    <row r="8" spans="1:20" ht="24.95" customHeight="1" x14ac:dyDescent="0.25">
      <c r="A8" s="12" t="s">
        <v>128</v>
      </c>
      <c r="B8" s="102">
        <v>44774</v>
      </c>
      <c r="C8" s="102">
        <v>45138</v>
      </c>
      <c r="D8" s="103">
        <v>28717</v>
      </c>
      <c r="E8" s="104" t="s">
        <v>115</v>
      </c>
      <c r="F8" s="13">
        <v>5.2531720929999999</v>
      </c>
      <c r="G8" s="99">
        <v>5.2531720929999999</v>
      </c>
      <c r="H8" s="12" t="s">
        <v>116</v>
      </c>
      <c r="I8" s="12" t="s">
        <v>116</v>
      </c>
      <c r="J8" s="12" t="s">
        <v>116</v>
      </c>
      <c r="K8" s="12" t="s">
        <v>116</v>
      </c>
      <c r="L8" s="12" t="s">
        <v>12</v>
      </c>
      <c r="M8" s="12" t="s">
        <v>13</v>
      </c>
      <c r="N8" s="105">
        <v>1.82929E-4</v>
      </c>
      <c r="O8" s="103">
        <v>28717</v>
      </c>
      <c r="P8" s="12" t="s">
        <v>14</v>
      </c>
      <c r="Q8" s="104" t="s">
        <v>117</v>
      </c>
      <c r="R8" s="104" t="s">
        <v>118</v>
      </c>
      <c r="S8" s="104" t="s">
        <v>118</v>
      </c>
      <c r="T8" s="104"/>
    </row>
    <row r="9" spans="1:20" ht="24.95" customHeight="1" x14ac:dyDescent="0.25">
      <c r="A9" s="12" t="s">
        <v>129</v>
      </c>
      <c r="B9" s="102">
        <v>44774</v>
      </c>
      <c r="C9" s="102">
        <v>45138</v>
      </c>
      <c r="D9" s="103">
        <v>198443</v>
      </c>
      <c r="E9" s="104" t="s">
        <v>115</v>
      </c>
      <c r="F9" s="13">
        <v>41.092385782000001</v>
      </c>
      <c r="G9" s="99">
        <v>41.092385782000001</v>
      </c>
      <c r="H9" s="12" t="s">
        <v>116</v>
      </c>
      <c r="I9" s="12" t="s">
        <v>116</v>
      </c>
      <c r="J9" s="12" t="s">
        <v>116</v>
      </c>
      <c r="K9" s="12" t="s">
        <v>116</v>
      </c>
      <c r="L9" s="12" t="s">
        <v>15</v>
      </c>
      <c r="M9" s="12" t="s">
        <v>18</v>
      </c>
      <c r="N9" s="105">
        <v>2.0707399999999999E-4</v>
      </c>
      <c r="O9" s="103">
        <v>499756</v>
      </c>
      <c r="P9" s="12" t="s">
        <v>19</v>
      </c>
      <c r="Q9" s="104" t="s">
        <v>117</v>
      </c>
      <c r="R9" s="104" t="s">
        <v>121</v>
      </c>
      <c r="S9" s="104" t="s">
        <v>121</v>
      </c>
      <c r="T9" s="104"/>
    </row>
    <row r="10" spans="1:20" ht="24.95" customHeight="1" x14ac:dyDescent="0.25">
      <c r="A10" s="12" t="s">
        <v>130</v>
      </c>
      <c r="B10" s="102">
        <v>44774</v>
      </c>
      <c r="C10" s="102">
        <v>45138</v>
      </c>
      <c r="D10" s="103">
        <v>1456</v>
      </c>
      <c r="E10" s="104" t="s">
        <v>123</v>
      </c>
      <c r="F10" s="13">
        <v>0.25725335999999999</v>
      </c>
      <c r="G10" s="99">
        <v>0.25725335999999999</v>
      </c>
      <c r="H10" s="12" t="s">
        <v>116</v>
      </c>
      <c r="I10" s="12" t="s">
        <v>116</v>
      </c>
      <c r="J10" s="12" t="s">
        <v>116</v>
      </c>
      <c r="K10" s="12" t="s">
        <v>116</v>
      </c>
      <c r="L10" s="12" t="s">
        <v>20</v>
      </c>
      <c r="M10" s="12" t="s">
        <v>21</v>
      </c>
      <c r="N10" s="105">
        <v>1.7668499999999999E-4</v>
      </c>
      <c r="O10" s="103">
        <v>0</v>
      </c>
      <c r="P10" s="12" t="s">
        <v>50</v>
      </c>
      <c r="Q10" s="104" t="s">
        <v>117</v>
      </c>
      <c r="R10" s="104" t="s">
        <v>124</v>
      </c>
      <c r="S10" s="104" t="s">
        <v>124</v>
      </c>
      <c r="T10" s="104"/>
    </row>
    <row r="11" spans="1:20" ht="24.95" customHeight="1" x14ac:dyDescent="0.25">
      <c r="A11" s="12" t="s">
        <v>131</v>
      </c>
      <c r="B11" s="102">
        <v>44774</v>
      </c>
      <c r="C11" s="102">
        <v>45138</v>
      </c>
      <c r="D11" s="103">
        <v>1383</v>
      </c>
      <c r="E11" s="104" t="s">
        <v>123</v>
      </c>
      <c r="F11" s="13">
        <v>0.27842279399999997</v>
      </c>
      <c r="G11" s="99">
        <v>0.27842279399999997</v>
      </c>
      <c r="H11" s="12" t="s">
        <v>116</v>
      </c>
      <c r="I11" s="12" t="s">
        <v>116</v>
      </c>
      <c r="J11" s="12" t="s">
        <v>116</v>
      </c>
      <c r="K11" s="12" t="s">
        <v>116</v>
      </c>
      <c r="L11" s="12" t="s">
        <v>20</v>
      </c>
      <c r="M11" s="12" t="s">
        <v>72</v>
      </c>
      <c r="N11" s="105">
        <v>2.01318E-4</v>
      </c>
      <c r="O11" s="103">
        <v>0</v>
      </c>
      <c r="P11" s="12" t="s">
        <v>74</v>
      </c>
      <c r="Q11" s="104" t="s">
        <v>117</v>
      </c>
      <c r="R11" s="104" t="s">
        <v>124</v>
      </c>
      <c r="S11" s="104" t="s">
        <v>126</v>
      </c>
      <c r="T11" s="104"/>
    </row>
    <row r="12" spans="1:20" ht="24.95" customHeight="1" x14ac:dyDescent="0.25">
      <c r="A12" s="12" t="s">
        <v>132</v>
      </c>
      <c r="B12" s="102">
        <v>44774</v>
      </c>
      <c r="C12" s="102">
        <v>45138</v>
      </c>
      <c r="D12" s="103">
        <v>7640</v>
      </c>
      <c r="E12" s="104" t="s">
        <v>133</v>
      </c>
      <c r="F12" s="13">
        <v>0.78042599999999995</v>
      </c>
      <c r="G12" s="99">
        <v>0.78042599999999995</v>
      </c>
      <c r="H12" s="12" t="s">
        <v>116</v>
      </c>
      <c r="I12" s="12" t="s">
        <v>116</v>
      </c>
      <c r="J12" s="12" t="s">
        <v>134</v>
      </c>
      <c r="K12" s="12" t="s">
        <v>116</v>
      </c>
      <c r="L12" s="12" t="s">
        <v>20</v>
      </c>
      <c r="M12" s="12" t="s">
        <v>68</v>
      </c>
      <c r="N12" s="105">
        <v>1.0215E-4</v>
      </c>
      <c r="O12" s="103">
        <v>0</v>
      </c>
      <c r="P12" s="12" t="s">
        <v>71</v>
      </c>
      <c r="Q12" s="104" t="s">
        <v>135</v>
      </c>
      <c r="R12" s="104" t="s">
        <v>136</v>
      </c>
      <c r="S12" s="104" t="s">
        <v>136</v>
      </c>
      <c r="T12" s="104"/>
    </row>
    <row r="13" spans="1:20" ht="24.95" customHeight="1" x14ac:dyDescent="0.25">
      <c r="A13" s="12" t="s">
        <v>137</v>
      </c>
      <c r="B13" s="102">
        <v>44774</v>
      </c>
      <c r="C13" s="102">
        <v>45138</v>
      </c>
      <c r="D13" s="103">
        <v>8004</v>
      </c>
      <c r="E13" s="104" t="s">
        <v>138</v>
      </c>
      <c r="F13" s="13">
        <v>2.1876212640000001</v>
      </c>
      <c r="G13" s="99">
        <v>2.1876212640000001</v>
      </c>
      <c r="H13" s="12" t="s">
        <v>116</v>
      </c>
      <c r="I13" s="12" t="s">
        <v>116</v>
      </c>
      <c r="J13" s="12" t="s">
        <v>134</v>
      </c>
      <c r="K13" s="12" t="s">
        <v>116</v>
      </c>
      <c r="L13" s="12" t="s">
        <v>20</v>
      </c>
      <c r="M13" s="12" t="s">
        <v>68</v>
      </c>
      <c r="N13" s="105">
        <v>2.7331600000000001E-4</v>
      </c>
      <c r="O13" s="103">
        <v>8644.32</v>
      </c>
      <c r="P13" s="12" t="s">
        <v>70</v>
      </c>
      <c r="Q13" s="104" t="s">
        <v>135</v>
      </c>
      <c r="R13" s="104" t="s">
        <v>139</v>
      </c>
      <c r="S13" s="104" t="s">
        <v>139</v>
      </c>
      <c r="T13" s="104"/>
    </row>
    <row r="14" spans="1:20" ht="24.95" customHeight="1" x14ac:dyDescent="0.25">
      <c r="A14" s="12" t="s">
        <v>140</v>
      </c>
      <c r="B14" s="102">
        <v>44774</v>
      </c>
      <c r="C14" s="102">
        <v>45138</v>
      </c>
      <c r="D14" s="103">
        <v>17774</v>
      </c>
      <c r="E14" s="104" t="s">
        <v>138</v>
      </c>
      <c r="F14" s="13">
        <v>4.6885501380000001</v>
      </c>
      <c r="G14" s="99">
        <v>4.6885501380000001</v>
      </c>
      <c r="H14" s="12" t="s">
        <v>116</v>
      </c>
      <c r="I14" s="12" t="s">
        <v>116</v>
      </c>
      <c r="J14" s="12" t="s">
        <v>134</v>
      </c>
      <c r="K14" s="12" t="s">
        <v>116</v>
      </c>
      <c r="L14" s="12" t="s">
        <v>20</v>
      </c>
      <c r="M14" s="12" t="s">
        <v>68</v>
      </c>
      <c r="N14" s="105">
        <v>2.6378699999999997E-4</v>
      </c>
      <c r="O14" s="103">
        <v>20084.62</v>
      </c>
      <c r="P14" s="12" t="s">
        <v>69</v>
      </c>
      <c r="Q14" s="104" t="s">
        <v>135</v>
      </c>
      <c r="R14" s="104" t="s">
        <v>139</v>
      </c>
      <c r="S14" s="104" t="s">
        <v>139</v>
      </c>
      <c r="T14" s="104"/>
    </row>
    <row r="15" spans="1:20" ht="24.95" customHeight="1" x14ac:dyDescent="0.25">
      <c r="A15" s="12" t="s">
        <v>141</v>
      </c>
      <c r="B15" s="102">
        <v>44774</v>
      </c>
      <c r="C15" s="102">
        <v>45138</v>
      </c>
      <c r="D15" s="103">
        <v>696791</v>
      </c>
      <c r="E15" s="104" t="s">
        <v>115</v>
      </c>
      <c r="F15" s="13">
        <v>21.05005611</v>
      </c>
      <c r="G15" s="99">
        <v>21.05005611</v>
      </c>
      <c r="H15" s="12" t="s">
        <v>116</v>
      </c>
      <c r="I15" s="12" t="s">
        <v>116</v>
      </c>
      <c r="J15" s="12" t="s">
        <v>116</v>
      </c>
      <c r="K15" s="12" t="s">
        <v>116</v>
      </c>
      <c r="L15" s="12" t="s">
        <v>20</v>
      </c>
      <c r="M15" s="12" t="s">
        <v>62</v>
      </c>
      <c r="N15" s="105">
        <v>3.021E-5</v>
      </c>
      <c r="O15" s="103">
        <v>0</v>
      </c>
      <c r="P15" s="12" t="s">
        <v>64</v>
      </c>
      <c r="Q15" s="104" t="s">
        <v>117</v>
      </c>
      <c r="R15" s="104" t="s">
        <v>118</v>
      </c>
      <c r="S15" s="104" t="s">
        <v>142</v>
      </c>
      <c r="T15" s="104"/>
    </row>
    <row r="16" spans="1:20" ht="24.95" customHeight="1" x14ac:dyDescent="0.25">
      <c r="A16" s="12" t="s">
        <v>143</v>
      </c>
      <c r="B16" s="102">
        <v>44774</v>
      </c>
      <c r="C16" s="102">
        <v>45138</v>
      </c>
      <c r="D16" s="103">
        <v>271467</v>
      </c>
      <c r="E16" s="104" t="s">
        <v>115</v>
      </c>
      <c r="F16" s="13">
        <v>4.8592593000000006</v>
      </c>
      <c r="G16" s="99">
        <v>4.8592593000000006</v>
      </c>
      <c r="H16" s="12" t="s">
        <v>116</v>
      </c>
      <c r="I16" s="12" t="s">
        <v>116</v>
      </c>
      <c r="J16" s="12" t="s">
        <v>116</v>
      </c>
      <c r="K16" s="12" t="s">
        <v>116</v>
      </c>
      <c r="L16" s="12" t="s">
        <v>20</v>
      </c>
      <c r="M16" s="12" t="s">
        <v>62</v>
      </c>
      <c r="N16" s="105">
        <v>1.7900000000000001E-5</v>
      </c>
      <c r="O16" s="103">
        <v>683659</v>
      </c>
      <c r="P16" s="12" t="s">
        <v>66</v>
      </c>
      <c r="Q16" s="104" t="s">
        <v>117</v>
      </c>
      <c r="R16" s="104" t="s">
        <v>121</v>
      </c>
      <c r="S16" s="104" t="s">
        <v>121</v>
      </c>
      <c r="T16" s="104"/>
    </row>
    <row r="17" spans="1:20" ht="24.95" customHeight="1" x14ac:dyDescent="0.25">
      <c r="A17" s="12" t="s">
        <v>144</v>
      </c>
      <c r="B17" s="102">
        <v>44774</v>
      </c>
      <c r="C17" s="102">
        <v>45138</v>
      </c>
      <c r="D17" s="103">
        <v>797642</v>
      </c>
      <c r="E17" s="104" t="s">
        <v>115</v>
      </c>
      <c r="F17" s="13">
        <v>26.649219219999999</v>
      </c>
      <c r="G17" s="99">
        <v>26.649219219999999</v>
      </c>
      <c r="H17" s="12" t="s">
        <v>116</v>
      </c>
      <c r="I17" s="12" t="s">
        <v>116</v>
      </c>
      <c r="J17" s="12" t="s">
        <v>116</v>
      </c>
      <c r="K17" s="12" t="s">
        <v>116</v>
      </c>
      <c r="L17" s="12" t="s">
        <v>20</v>
      </c>
      <c r="M17" s="12" t="s">
        <v>62</v>
      </c>
      <c r="N17" s="105">
        <v>3.341E-5</v>
      </c>
      <c r="O17" s="103">
        <v>0</v>
      </c>
      <c r="P17" s="12" t="s">
        <v>63</v>
      </c>
      <c r="Q17" s="104" t="s">
        <v>117</v>
      </c>
      <c r="R17" s="104" t="s">
        <v>145</v>
      </c>
      <c r="S17" s="104" t="s">
        <v>142</v>
      </c>
      <c r="T17" s="104"/>
    </row>
    <row r="18" spans="1:20" ht="24.95" customHeight="1" x14ac:dyDescent="0.25">
      <c r="A18" s="12" t="s">
        <v>146</v>
      </c>
      <c r="B18" s="102">
        <v>44774</v>
      </c>
      <c r="C18" s="102">
        <v>45138</v>
      </c>
      <c r="D18" s="103">
        <v>271467</v>
      </c>
      <c r="E18" s="104" t="s">
        <v>115</v>
      </c>
      <c r="F18" s="13">
        <v>12.460335299999999</v>
      </c>
      <c r="G18" s="99">
        <v>12.460335299999999</v>
      </c>
      <c r="H18" s="12" t="s">
        <v>116</v>
      </c>
      <c r="I18" s="12" t="s">
        <v>116</v>
      </c>
      <c r="J18" s="12" t="s">
        <v>116</v>
      </c>
      <c r="K18" s="12" t="s">
        <v>116</v>
      </c>
      <c r="L18" s="12" t="s">
        <v>20</v>
      </c>
      <c r="M18" s="12" t="s">
        <v>62</v>
      </c>
      <c r="N18" s="105">
        <v>4.5899999999999998E-5</v>
      </c>
      <c r="O18" s="103">
        <v>0</v>
      </c>
      <c r="P18" s="12" t="s">
        <v>65</v>
      </c>
      <c r="Q18" s="104" t="s">
        <v>117</v>
      </c>
      <c r="R18" s="104" t="s">
        <v>121</v>
      </c>
      <c r="S18" s="104" t="s">
        <v>142</v>
      </c>
      <c r="T18" s="104"/>
    </row>
    <row r="19" spans="1:20" ht="24.95" customHeight="1" x14ac:dyDescent="0.25">
      <c r="A19" s="12" t="s">
        <v>147</v>
      </c>
      <c r="B19" s="102">
        <v>44774</v>
      </c>
      <c r="C19" s="102">
        <v>45138</v>
      </c>
      <c r="D19" s="103">
        <v>271467</v>
      </c>
      <c r="E19" s="104" t="s">
        <v>115</v>
      </c>
      <c r="F19" s="13">
        <v>1.07772399</v>
      </c>
      <c r="G19" s="99">
        <v>1.07772399</v>
      </c>
      <c r="H19" s="12" t="s">
        <v>116</v>
      </c>
      <c r="I19" s="12" t="s">
        <v>116</v>
      </c>
      <c r="J19" s="12" t="s">
        <v>116</v>
      </c>
      <c r="K19" s="12" t="s">
        <v>116</v>
      </c>
      <c r="L19" s="12" t="s">
        <v>20</v>
      </c>
      <c r="M19" s="12" t="s">
        <v>62</v>
      </c>
      <c r="N19" s="105">
        <v>3.9700000000000001E-6</v>
      </c>
      <c r="O19" s="103">
        <v>0</v>
      </c>
      <c r="P19" s="12" t="s">
        <v>67</v>
      </c>
      <c r="Q19" s="104" t="s">
        <v>117</v>
      </c>
      <c r="R19" s="104" t="s">
        <v>121</v>
      </c>
      <c r="S19" s="104" t="s">
        <v>142</v>
      </c>
      <c r="T19" s="104"/>
    </row>
    <row r="20" spans="1:20" ht="24.95" customHeight="1" x14ac:dyDescent="0.25">
      <c r="A20" s="12" t="s">
        <v>148</v>
      </c>
      <c r="B20" s="102">
        <v>44774</v>
      </c>
      <c r="C20" s="102">
        <v>45138</v>
      </c>
      <c r="D20" s="103">
        <v>3932451.8001200007</v>
      </c>
      <c r="E20" s="104" t="s">
        <v>138</v>
      </c>
      <c r="F20" s="13">
        <v>296.78215244</v>
      </c>
      <c r="G20" s="99">
        <v>296.78215244</v>
      </c>
      <c r="H20" s="12" t="s">
        <v>116</v>
      </c>
      <c r="I20" s="12" t="s">
        <v>116</v>
      </c>
      <c r="J20" s="12" t="s">
        <v>116</v>
      </c>
      <c r="K20" s="12" t="s">
        <v>116</v>
      </c>
      <c r="L20" s="12" t="s">
        <v>20</v>
      </c>
      <c r="M20" s="12" t="s">
        <v>57</v>
      </c>
      <c r="N20" s="105">
        <v>7.5469999999999994E-5</v>
      </c>
      <c r="O20" s="103"/>
      <c r="P20" s="12" t="s">
        <v>58</v>
      </c>
      <c r="Q20" s="104" t="s">
        <v>149</v>
      </c>
      <c r="R20" s="104" t="s">
        <v>150</v>
      </c>
      <c r="S20" s="104" t="s">
        <v>150</v>
      </c>
      <c r="T20" s="104"/>
    </row>
    <row r="21" spans="1:20" ht="24.95" customHeight="1" x14ac:dyDescent="0.25">
      <c r="A21" s="12" t="s">
        <v>151</v>
      </c>
      <c r="B21" s="102">
        <v>44774</v>
      </c>
      <c r="C21" s="102">
        <v>45138</v>
      </c>
      <c r="D21" s="103">
        <v>596</v>
      </c>
      <c r="E21" s="104" t="s">
        <v>152</v>
      </c>
      <c r="F21" s="13">
        <v>0.59599999999999997</v>
      </c>
      <c r="G21" s="99">
        <v>0.59599999999999997</v>
      </c>
      <c r="H21" s="12" t="s">
        <v>116</v>
      </c>
      <c r="I21" s="12" t="s">
        <v>116</v>
      </c>
      <c r="J21" s="12" t="s">
        <v>116</v>
      </c>
      <c r="K21" s="12" t="s">
        <v>116</v>
      </c>
      <c r="L21" s="12" t="s">
        <v>20</v>
      </c>
      <c r="M21" s="12" t="s">
        <v>21</v>
      </c>
      <c r="N21" s="105">
        <v>1E-3</v>
      </c>
      <c r="O21" s="103">
        <v>0</v>
      </c>
      <c r="P21" s="12" t="s">
        <v>22</v>
      </c>
      <c r="Q21" s="104" t="s">
        <v>153</v>
      </c>
      <c r="R21" s="104" t="s">
        <v>154</v>
      </c>
      <c r="S21" s="104" t="s">
        <v>155</v>
      </c>
      <c r="T21" s="104"/>
    </row>
    <row r="22" spans="1:20" ht="24.95" customHeight="1" x14ac:dyDescent="0.25">
      <c r="A22" s="12" t="s">
        <v>156</v>
      </c>
      <c r="B22" s="102">
        <v>44774</v>
      </c>
      <c r="C22" s="102">
        <v>45138</v>
      </c>
      <c r="D22" s="103">
        <v>7132</v>
      </c>
      <c r="E22" s="104" t="s">
        <v>152</v>
      </c>
      <c r="F22" s="13">
        <v>7.1319999999999997</v>
      </c>
      <c r="G22" s="99">
        <v>7.1319999999999997</v>
      </c>
      <c r="H22" s="12" t="s">
        <v>116</v>
      </c>
      <c r="I22" s="12" t="s">
        <v>116</v>
      </c>
      <c r="J22" s="12" t="s">
        <v>116</v>
      </c>
      <c r="K22" s="12" t="s">
        <v>116</v>
      </c>
      <c r="L22" s="12" t="s">
        <v>20</v>
      </c>
      <c r="M22" s="12" t="s">
        <v>21</v>
      </c>
      <c r="N22" s="105">
        <v>1E-3</v>
      </c>
      <c r="O22" s="103">
        <v>0</v>
      </c>
      <c r="P22" s="12" t="s">
        <v>22</v>
      </c>
      <c r="Q22" s="104" t="s">
        <v>153</v>
      </c>
      <c r="R22" s="104" t="s">
        <v>154</v>
      </c>
      <c r="S22" s="104" t="s">
        <v>155</v>
      </c>
      <c r="T22" s="104"/>
    </row>
    <row r="23" spans="1:20" ht="24.95" customHeight="1" x14ac:dyDescent="0.25">
      <c r="A23" s="12" t="s">
        <v>157</v>
      </c>
      <c r="B23" s="102">
        <v>44774</v>
      </c>
      <c r="C23" s="102">
        <v>45138</v>
      </c>
      <c r="D23" s="103">
        <v>6856</v>
      </c>
      <c r="E23" s="104" t="s">
        <v>152</v>
      </c>
      <c r="F23" s="13">
        <v>6.8559999999999999</v>
      </c>
      <c r="G23" s="99">
        <v>6.8559999999999999</v>
      </c>
      <c r="H23" s="12" t="s">
        <v>116</v>
      </c>
      <c r="I23" s="12" t="s">
        <v>116</v>
      </c>
      <c r="J23" s="12" t="s">
        <v>116</v>
      </c>
      <c r="K23" s="12" t="s">
        <v>116</v>
      </c>
      <c r="L23" s="12" t="s">
        <v>20</v>
      </c>
      <c r="M23" s="12" t="s">
        <v>21</v>
      </c>
      <c r="N23" s="105">
        <v>1E-3</v>
      </c>
      <c r="O23" s="103">
        <v>0</v>
      </c>
      <c r="P23" s="12" t="s">
        <v>22</v>
      </c>
      <c r="Q23" s="104" t="s">
        <v>153</v>
      </c>
      <c r="R23" s="104" t="s">
        <v>154</v>
      </c>
      <c r="S23" s="104" t="s">
        <v>155</v>
      </c>
      <c r="T23" s="104"/>
    </row>
    <row r="24" spans="1:20" ht="24.95" customHeight="1" x14ac:dyDescent="0.25">
      <c r="A24" s="12" t="s">
        <v>158</v>
      </c>
      <c r="B24" s="102">
        <v>44774</v>
      </c>
      <c r="C24" s="102">
        <v>45138</v>
      </c>
      <c r="D24" s="103">
        <v>8</v>
      </c>
      <c r="E24" s="104" t="s">
        <v>152</v>
      </c>
      <c r="F24" s="13">
        <v>8.0000000000000002E-3</v>
      </c>
      <c r="G24" s="99">
        <v>8.0000000000000002E-3</v>
      </c>
      <c r="H24" s="12" t="s">
        <v>116</v>
      </c>
      <c r="I24" s="12" t="s">
        <v>116</v>
      </c>
      <c r="J24" s="12" t="s">
        <v>116</v>
      </c>
      <c r="K24" s="12" t="s">
        <v>116</v>
      </c>
      <c r="L24" s="12" t="s">
        <v>20</v>
      </c>
      <c r="M24" s="12" t="s">
        <v>21</v>
      </c>
      <c r="N24" s="105">
        <v>1E-3</v>
      </c>
      <c r="O24" s="103">
        <v>0</v>
      </c>
      <c r="P24" s="12" t="s">
        <v>22</v>
      </c>
      <c r="Q24" s="104" t="s">
        <v>153</v>
      </c>
      <c r="R24" s="104" t="s">
        <v>154</v>
      </c>
      <c r="S24" s="104" t="s">
        <v>155</v>
      </c>
      <c r="T24" s="104"/>
    </row>
    <row r="25" spans="1:20" ht="24.95" customHeight="1" x14ac:dyDescent="0.25">
      <c r="A25" s="12" t="s">
        <v>159</v>
      </c>
      <c r="B25" s="102">
        <v>44774</v>
      </c>
      <c r="C25" s="102">
        <v>45138</v>
      </c>
      <c r="D25" s="103">
        <v>37883</v>
      </c>
      <c r="E25" s="104" t="s">
        <v>152</v>
      </c>
      <c r="F25" s="13">
        <v>37.883000000000003</v>
      </c>
      <c r="G25" s="99">
        <v>37.883000000000003</v>
      </c>
      <c r="H25" s="12" t="s">
        <v>116</v>
      </c>
      <c r="I25" s="12" t="s">
        <v>116</v>
      </c>
      <c r="J25" s="12" t="s">
        <v>116</v>
      </c>
      <c r="K25" s="12" t="s">
        <v>116</v>
      </c>
      <c r="L25" s="12" t="s">
        <v>20</v>
      </c>
      <c r="M25" s="12" t="s">
        <v>21</v>
      </c>
      <c r="N25" s="105">
        <v>1E-3</v>
      </c>
      <c r="O25" s="103">
        <v>0</v>
      </c>
      <c r="P25" s="12" t="s">
        <v>22</v>
      </c>
      <c r="Q25" s="104" t="s">
        <v>153</v>
      </c>
      <c r="R25" s="104" t="s">
        <v>154</v>
      </c>
      <c r="S25" s="104" t="s">
        <v>155</v>
      </c>
      <c r="T25" s="104"/>
    </row>
    <row r="26" spans="1:20" ht="24.95" customHeight="1" x14ac:dyDescent="0.25">
      <c r="A26" s="12" t="s">
        <v>160</v>
      </c>
      <c r="B26" s="102">
        <v>44774</v>
      </c>
      <c r="C26" s="102">
        <v>45138</v>
      </c>
      <c r="D26" s="103">
        <v>252</v>
      </c>
      <c r="E26" s="104" t="s">
        <v>152</v>
      </c>
      <c r="F26" s="13">
        <v>0.252</v>
      </c>
      <c r="G26" s="99">
        <v>0.252</v>
      </c>
      <c r="H26" s="12" t="s">
        <v>116</v>
      </c>
      <c r="I26" s="12" t="s">
        <v>116</v>
      </c>
      <c r="J26" s="12" t="s">
        <v>116</v>
      </c>
      <c r="K26" s="12" t="s">
        <v>116</v>
      </c>
      <c r="L26" s="12" t="s">
        <v>20</v>
      </c>
      <c r="M26" s="12" t="s">
        <v>21</v>
      </c>
      <c r="N26" s="105">
        <v>1E-3</v>
      </c>
      <c r="O26" s="103">
        <v>0</v>
      </c>
      <c r="P26" s="12" t="s">
        <v>22</v>
      </c>
      <c r="Q26" s="104" t="s">
        <v>153</v>
      </c>
      <c r="R26" s="104" t="s">
        <v>154</v>
      </c>
      <c r="S26" s="104" t="s">
        <v>155</v>
      </c>
      <c r="T26" s="104"/>
    </row>
    <row r="27" spans="1:20" ht="24.95" customHeight="1" x14ac:dyDescent="0.25">
      <c r="A27" s="12" t="s">
        <v>161</v>
      </c>
      <c r="B27" s="102">
        <v>44774</v>
      </c>
      <c r="C27" s="102">
        <v>45138</v>
      </c>
      <c r="D27" s="103">
        <v>39</v>
      </c>
      <c r="E27" s="104" t="s">
        <v>152</v>
      </c>
      <c r="F27" s="13">
        <v>3.9E-2</v>
      </c>
      <c r="G27" s="99">
        <v>3.9E-2</v>
      </c>
      <c r="H27" s="12" t="s">
        <v>116</v>
      </c>
      <c r="I27" s="12" t="s">
        <v>116</v>
      </c>
      <c r="J27" s="12" t="s">
        <v>116</v>
      </c>
      <c r="K27" s="12" t="s">
        <v>116</v>
      </c>
      <c r="L27" s="12" t="s">
        <v>20</v>
      </c>
      <c r="M27" s="12" t="s">
        <v>21</v>
      </c>
      <c r="N27" s="105">
        <v>1E-3</v>
      </c>
      <c r="O27" s="103">
        <v>0</v>
      </c>
      <c r="P27" s="12" t="s">
        <v>22</v>
      </c>
      <c r="Q27" s="104" t="s">
        <v>153</v>
      </c>
      <c r="R27" s="104" t="s">
        <v>154</v>
      </c>
      <c r="S27" s="104" t="s">
        <v>155</v>
      </c>
      <c r="T27" s="104"/>
    </row>
    <row r="28" spans="1:20" ht="24.95" customHeight="1" x14ac:dyDescent="0.25">
      <c r="A28" s="12" t="s">
        <v>162</v>
      </c>
      <c r="B28" s="102">
        <v>44774</v>
      </c>
      <c r="C28" s="102">
        <v>45138</v>
      </c>
      <c r="D28" s="103">
        <v>86</v>
      </c>
      <c r="E28" s="104" t="s">
        <v>152</v>
      </c>
      <c r="F28" s="13">
        <v>8.5999999999999993E-2</v>
      </c>
      <c r="G28" s="99">
        <v>8.5999999999999993E-2</v>
      </c>
      <c r="H28" s="12" t="s">
        <v>116</v>
      </c>
      <c r="I28" s="12" t="s">
        <v>116</v>
      </c>
      <c r="J28" s="12" t="s">
        <v>116</v>
      </c>
      <c r="K28" s="12" t="s">
        <v>116</v>
      </c>
      <c r="L28" s="12" t="s">
        <v>20</v>
      </c>
      <c r="M28" s="12" t="s">
        <v>21</v>
      </c>
      <c r="N28" s="105">
        <v>1E-3</v>
      </c>
      <c r="O28" s="103">
        <v>0</v>
      </c>
      <c r="P28" s="12" t="s">
        <v>22</v>
      </c>
      <c r="Q28" s="104" t="s">
        <v>153</v>
      </c>
      <c r="R28" s="104" t="s">
        <v>154</v>
      </c>
      <c r="S28" s="104" t="s">
        <v>155</v>
      </c>
      <c r="T28" s="104"/>
    </row>
    <row r="29" spans="1:20" ht="24.95" customHeight="1" x14ac:dyDescent="0.25">
      <c r="A29" s="12" t="s">
        <v>163</v>
      </c>
      <c r="B29" s="102">
        <v>44774</v>
      </c>
      <c r="C29" s="102">
        <v>45138</v>
      </c>
      <c r="D29" s="103">
        <v>21</v>
      </c>
      <c r="E29" s="104" t="s">
        <v>152</v>
      </c>
      <c r="F29" s="13">
        <v>2.1000000000000001E-2</v>
      </c>
      <c r="G29" s="99">
        <v>2.1000000000000001E-2</v>
      </c>
      <c r="H29" s="12" t="s">
        <v>116</v>
      </c>
      <c r="I29" s="12" t="s">
        <v>116</v>
      </c>
      <c r="J29" s="12" t="s">
        <v>116</v>
      </c>
      <c r="K29" s="12" t="s">
        <v>116</v>
      </c>
      <c r="L29" s="12" t="s">
        <v>20</v>
      </c>
      <c r="M29" s="12" t="s">
        <v>21</v>
      </c>
      <c r="N29" s="105">
        <v>1E-3</v>
      </c>
      <c r="O29" s="103">
        <v>0</v>
      </c>
      <c r="P29" s="12" t="s">
        <v>22</v>
      </c>
      <c r="Q29" s="104" t="s">
        <v>153</v>
      </c>
      <c r="R29" s="104" t="s">
        <v>154</v>
      </c>
      <c r="S29" s="104" t="s">
        <v>155</v>
      </c>
      <c r="T29" s="104"/>
    </row>
    <row r="30" spans="1:20" ht="24.95" customHeight="1" x14ac:dyDescent="0.25">
      <c r="A30" s="12" t="s">
        <v>164</v>
      </c>
      <c r="B30" s="102">
        <v>44774</v>
      </c>
      <c r="C30" s="102">
        <v>45138</v>
      </c>
      <c r="D30" s="103">
        <v>-44</v>
      </c>
      <c r="E30" s="104" t="s">
        <v>152</v>
      </c>
      <c r="F30" s="13">
        <v>-4.3999999999999997E-2</v>
      </c>
      <c r="G30" s="99">
        <v>-4.3999999999999997E-2</v>
      </c>
      <c r="H30" s="12" t="s">
        <v>116</v>
      </c>
      <c r="I30" s="12" t="s">
        <v>116</v>
      </c>
      <c r="J30" s="12" t="s">
        <v>116</v>
      </c>
      <c r="K30" s="12" t="s">
        <v>116</v>
      </c>
      <c r="L30" s="12" t="s">
        <v>20</v>
      </c>
      <c r="M30" s="12" t="s">
        <v>21</v>
      </c>
      <c r="N30" s="105">
        <v>1E-3</v>
      </c>
      <c r="O30" s="103">
        <v>0</v>
      </c>
      <c r="P30" s="12" t="s">
        <v>22</v>
      </c>
      <c r="Q30" s="104" t="s">
        <v>153</v>
      </c>
      <c r="R30" s="104" t="s">
        <v>154</v>
      </c>
      <c r="S30" s="104" t="s">
        <v>155</v>
      </c>
      <c r="T30" s="104"/>
    </row>
    <row r="31" spans="1:20" ht="24.95" customHeight="1" x14ac:dyDescent="0.25">
      <c r="A31" s="12" t="s">
        <v>165</v>
      </c>
      <c r="B31" s="102">
        <v>44774</v>
      </c>
      <c r="C31" s="102">
        <v>45138</v>
      </c>
      <c r="D31" s="103">
        <v>1648</v>
      </c>
      <c r="E31" s="104" t="s">
        <v>152</v>
      </c>
      <c r="F31" s="13">
        <v>1.6479999999999999</v>
      </c>
      <c r="G31" s="99">
        <v>1.6479999999999999</v>
      </c>
      <c r="H31" s="12" t="s">
        <v>116</v>
      </c>
      <c r="I31" s="12" t="s">
        <v>116</v>
      </c>
      <c r="J31" s="12" t="s">
        <v>116</v>
      </c>
      <c r="K31" s="12" t="s">
        <v>116</v>
      </c>
      <c r="L31" s="12" t="s">
        <v>20</v>
      </c>
      <c r="M31" s="12" t="s">
        <v>21</v>
      </c>
      <c r="N31" s="105">
        <v>1E-3</v>
      </c>
      <c r="O31" s="103">
        <v>0</v>
      </c>
      <c r="P31" s="12" t="s">
        <v>22</v>
      </c>
      <c r="Q31" s="104" t="s">
        <v>153</v>
      </c>
      <c r="R31" s="104" t="s">
        <v>154</v>
      </c>
      <c r="S31" s="104" t="s">
        <v>155</v>
      </c>
      <c r="T31" s="104"/>
    </row>
    <row r="32" spans="1:20" ht="24.95" customHeight="1" x14ac:dyDescent="0.25">
      <c r="A32" s="12" t="s">
        <v>166</v>
      </c>
      <c r="B32" s="102">
        <v>44774</v>
      </c>
      <c r="C32" s="102">
        <v>45138</v>
      </c>
      <c r="D32" s="103">
        <v>12993</v>
      </c>
      <c r="E32" s="104" t="s">
        <v>152</v>
      </c>
      <c r="F32" s="13">
        <v>12.993</v>
      </c>
      <c r="G32" s="99">
        <v>12.993</v>
      </c>
      <c r="H32" s="12" t="s">
        <v>116</v>
      </c>
      <c r="I32" s="12" t="s">
        <v>116</v>
      </c>
      <c r="J32" s="12" t="s">
        <v>116</v>
      </c>
      <c r="K32" s="12" t="s">
        <v>116</v>
      </c>
      <c r="L32" s="12" t="s">
        <v>20</v>
      </c>
      <c r="M32" s="12" t="s">
        <v>21</v>
      </c>
      <c r="N32" s="105">
        <v>1E-3</v>
      </c>
      <c r="O32" s="103">
        <v>0</v>
      </c>
      <c r="P32" s="12" t="s">
        <v>22</v>
      </c>
      <c r="Q32" s="104" t="s">
        <v>153</v>
      </c>
      <c r="R32" s="104" t="s">
        <v>154</v>
      </c>
      <c r="S32" s="104" t="s">
        <v>155</v>
      </c>
      <c r="T32" s="104"/>
    </row>
    <row r="33" spans="1:20" ht="24.95" customHeight="1" x14ac:dyDescent="0.25">
      <c r="A33" s="12" t="s">
        <v>167</v>
      </c>
      <c r="B33" s="102">
        <v>44774</v>
      </c>
      <c r="C33" s="102">
        <v>45138</v>
      </c>
      <c r="D33" s="103">
        <v>2430</v>
      </c>
      <c r="E33" s="104" t="s">
        <v>152</v>
      </c>
      <c r="F33" s="13">
        <v>2.4300000000000002</v>
      </c>
      <c r="G33" s="99">
        <v>2.4300000000000002</v>
      </c>
      <c r="H33" s="12" t="s">
        <v>116</v>
      </c>
      <c r="I33" s="12" t="s">
        <v>116</v>
      </c>
      <c r="J33" s="12" t="s">
        <v>116</v>
      </c>
      <c r="K33" s="12" t="s">
        <v>116</v>
      </c>
      <c r="L33" s="12" t="s">
        <v>20</v>
      </c>
      <c r="M33" s="12" t="s">
        <v>21</v>
      </c>
      <c r="N33" s="105">
        <v>1E-3</v>
      </c>
      <c r="O33" s="103">
        <v>0</v>
      </c>
      <c r="P33" s="12" t="s">
        <v>22</v>
      </c>
      <c r="Q33" s="104" t="s">
        <v>153</v>
      </c>
      <c r="R33" s="104" t="s">
        <v>154</v>
      </c>
      <c r="S33" s="104" t="s">
        <v>155</v>
      </c>
      <c r="T33" s="104"/>
    </row>
    <row r="34" spans="1:20" ht="24.95" customHeight="1" x14ac:dyDescent="0.25">
      <c r="A34" s="12" t="s">
        <v>168</v>
      </c>
      <c r="B34" s="102">
        <v>44774</v>
      </c>
      <c r="C34" s="102">
        <v>45138</v>
      </c>
      <c r="D34" s="103">
        <v>20</v>
      </c>
      <c r="E34" s="104" t="s">
        <v>152</v>
      </c>
      <c r="F34" s="13">
        <v>0.02</v>
      </c>
      <c r="G34" s="99">
        <v>0.02</v>
      </c>
      <c r="H34" s="12" t="s">
        <v>116</v>
      </c>
      <c r="I34" s="12" t="s">
        <v>116</v>
      </c>
      <c r="J34" s="12" t="s">
        <v>116</v>
      </c>
      <c r="K34" s="12" t="s">
        <v>116</v>
      </c>
      <c r="L34" s="12" t="s">
        <v>20</v>
      </c>
      <c r="M34" s="12" t="s">
        <v>21</v>
      </c>
      <c r="N34" s="105">
        <v>1E-3</v>
      </c>
      <c r="O34" s="103">
        <v>0</v>
      </c>
      <c r="P34" s="12" t="s">
        <v>22</v>
      </c>
      <c r="Q34" s="104" t="s">
        <v>153</v>
      </c>
      <c r="R34" s="104" t="s">
        <v>154</v>
      </c>
      <c r="S34" s="104" t="s">
        <v>155</v>
      </c>
      <c r="T34" s="104"/>
    </row>
    <row r="35" spans="1:20" ht="24.95" customHeight="1" x14ac:dyDescent="0.25">
      <c r="A35" s="12" t="s">
        <v>169</v>
      </c>
      <c r="B35" s="102">
        <v>44774</v>
      </c>
      <c r="C35" s="102">
        <v>45138</v>
      </c>
      <c r="D35" s="103">
        <v>15623</v>
      </c>
      <c r="E35" s="104" t="s">
        <v>152</v>
      </c>
      <c r="F35" s="13">
        <v>15.622999999999999</v>
      </c>
      <c r="G35" s="99">
        <v>15.622999999999999</v>
      </c>
      <c r="H35" s="12" t="s">
        <v>116</v>
      </c>
      <c r="I35" s="12" t="s">
        <v>116</v>
      </c>
      <c r="J35" s="12" t="s">
        <v>116</v>
      </c>
      <c r="K35" s="12" t="s">
        <v>116</v>
      </c>
      <c r="L35" s="12" t="s">
        <v>20</v>
      </c>
      <c r="M35" s="12" t="s">
        <v>21</v>
      </c>
      <c r="N35" s="105">
        <v>1E-3</v>
      </c>
      <c r="O35" s="103">
        <v>0</v>
      </c>
      <c r="P35" s="12" t="s">
        <v>22</v>
      </c>
      <c r="Q35" s="104" t="s">
        <v>153</v>
      </c>
      <c r="R35" s="104" t="s">
        <v>154</v>
      </c>
      <c r="S35" s="104" t="s">
        <v>155</v>
      </c>
      <c r="T35" s="104"/>
    </row>
    <row r="36" spans="1:20" ht="24.95" customHeight="1" x14ac:dyDescent="0.25">
      <c r="A36" s="12" t="s">
        <v>170</v>
      </c>
      <c r="B36" s="102">
        <v>44774</v>
      </c>
      <c r="C36" s="102">
        <v>45138</v>
      </c>
      <c r="D36" s="103">
        <v>107</v>
      </c>
      <c r="E36" s="104" t="s">
        <v>152</v>
      </c>
      <c r="F36" s="13">
        <v>0.107</v>
      </c>
      <c r="G36" s="99">
        <v>0.107</v>
      </c>
      <c r="H36" s="12" t="s">
        <v>116</v>
      </c>
      <c r="I36" s="12" t="s">
        <v>116</v>
      </c>
      <c r="J36" s="12" t="s">
        <v>116</v>
      </c>
      <c r="K36" s="12" t="s">
        <v>116</v>
      </c>
      <c r="L36" s="12" t="s">
        <v>20</v>
      </c>
      <c r="M36" s="12" t="s">
        <v>21</v>
      </c>
      <c r="N36" s="105">
        <v>1E-3</v>
      </c>
      <c r="O36" s="103">
        <v>0</v>
      </c>
      <c r="P36" s="12" t="s">
        <v>22</v>
      </c>
      <c r="Q36" s="104" t="s">
        <v>153</v>
      </c>
      <c r="R36" s="104" t="s">
        <v>154</v>
      </c>
      <c r="S36" s="104" t="s">
        <v>155</v>
      </c>
      <c r="T36" s="104"/>
    </row>
    <row r="37" spans="1:20" ht="24.95" customHeight="1" x14ac:dyDescent="0.25">
      <c r="A37" s="12" t="s">
        <v>171</v>
      </c>
      <c r="B37" s="102">
        <v>44774</v>
      </c>
      <c r="C37" s="102">
        <v>45138</v>
      </c>
      <c r="D37" s="103">
        <v>24</v>
      </c>
      <c r="E37" s="104" t="s">
        <v>152</v>
      </c>
      <c r="F37" s="13">
        <v>2.4E-2</v>
      </c>
      <c r="G37" s="99">
        <v>2.4E-2</v>
      </c>
      <c r="H37" s="12" t="s">
        <v>116</v>
      </c>
      <c r="I37" s="12" t="s">
        <v>116</v>
      </c>
      <c r="J37" s="12" t="s">
        <v>116</v>
      </c>
      <c r="K37" s="12" t="s">
        <v>116</v>
      </c>
      <c r="L37" s="12" t="s">
        <v>20</v>
      </c>
      <c r="M37" s="12" t="s">
        <v>21</v>
      </c>
      <c r="N37" s="105">
        <v>1E-3</v>
      </c>
      <c r="O37" s="103">
        <v>0</v>
      </c>
      <c r="P37" s="12" t="s">
        <v>22</v>
      </c>
      <c r="Q37" s="104" t="s">
        <v>153</v>
      </c>
      <c r="R37" s="104" t="s">
        <v>154</v>
      </c>
      <c r="S37" s="104" t="s">
        <v>155</v>
      </c>
      <c r="T37" s="104"/>
    </row>
    <row r="38" spans="1:20" ht="24.95" customHeight="1" x14ac:dyDescent="0.25">
      <c r="A38" s="12" t="s">
        <v>172</v>
      </c>
      <c r="B38" s="102">
        <v>44774</v>
      </c>
      <c r="C38" s="102">
        <v>45138</v>
      </c>
      <c r="D38" s="103">
        <v>338</v>
      </c>
      <c r="E38" s="104" t="s">
        <v>152</v>
      </c>
      <c r="F38" s="13">
        <v>0.33800000000000002</v>
      </c>
      <c r="G38" s="99">
        <v>0.33800000000000002</v>
      </c>
      <c r="H38" s="12" t="s">
        <v>116</v>
      </c>
      <c r="I38" s="12" t="s">
        <v>116</v>
      </c>
      <c r="J38" s="12" t="s">
        <v>116</v>
      </c>
      <c r="K38" s="12" t="s">
        <v>116</v>
      </c>
      <c r="L38" s="12" t="s">
        <v>20</v>
      </c>
      <c r="M38" s="12" t="s">
        <v>21</v>
      </c>
      <c r="N38" s="105">
        <v>1E-3</v>
      </c>
      <c r="O38" s="103">
        <v>0</v>
      </c>
      <c r="P38" s="12" t="s">
        <v>22</v>
      </c>
      <c r="Q38" s="104" t="s">
        <v>153</v>
      </c>
      <c r="R38" s="104" t="s">
        <v>154</v>
      </c>
      <c r="S38" s="104" t="s">
        <v>155</v>
      </c>
      <c r="T38" s="104"/>
    </row>
    <row r="39" spans="1:20" ht="24.95" customHeight="1" x14ac:dyDescent="0.25">
      <c r="A39" s="12" t="s">
        <v>173</v>
      </c>
      <c r="B39" s="102">
        <v>44774</v>
      </c>
      <c r="C39" s="102">
        <v>45138</v>
      </c>
      <c r="D39" s="103">
        <v>342</v>
      </c>
      <c r="E39" s="104" t="s">
        <v>152</v>
      </c>
      <c r="F39" s="13">
        <v>0.34200000000000003</v>
      </c>
      <c r="G39" s="99">
        <v>0.34200000000000003</v>
      </c>
      <c r="H39" s="12" t="s">
        <v>116</v>
      </c>
      <c r="I39" s="12" t="s">
        <v>116</v>
      </c>
      <c r="J39" s="12" t="s">
        <v>116</v>
      </c>
      <c r="K39" s="12" t="s">
        <v>116</v>
      </c>
      <c r="L39" s="12" t="s">
        <v>20</v>
      </c>
      <c r="M39" s="12" t="s">
        <v>21</v>
      </c>
      <c r="N39" s="105">
        <v>1E-3</v>
      </c>
      <c r="O39" s="103">
        <v>0</v>
      </c>
      <c r="P39" s="12" t="s">
        <v>22</v>
      </c>
      <c r="Q39" s="104" t="s">
        <v>153</v>
      </c>
      <c r="R39" s="104" t="s">
        <v>154</v>
      </c>
      <c r="S39" s="104" t="s">
        <v>155</v>
      </c>
      <c r="T39" s="104"/>
    </row>
    <row r="40" spans="1:20" ht="24.95" customHeight="1" x14ac:dyDescent="0.25">
      <c r="A40" s="12" t="s">
        <v>174</v>
      </c>
      <c r="B40" s="102">
        <v>44774</v>
      </c>
      <c r="C40" s="102">
        <v>45138</v>
      </c>
      <c r="D40" s="103">
        <v>924</v>
      </c>
      <c r="E40" s="104" t="s">
        <v>152</v>
      </c>
      <c r="F40" s="13">
        <v>0.92400000000000004</v>
      </c>
      <c r="G40" s="99">
        <v>0.92400000000000004</v>
      </c>
      <c r="H40" s="12" t="s">
        <v>116</v>
      </c>
      <c r="I40" s="12" t="s">
        <v>116</v>
      </c>
      <c r="J40" s="12" t="s">
        <v>116</v>
      </c>
      <c r="K40" s="12" t="s">
        <v>116</v>
      </c>
      <c r="L40" s="12" t="s">
        <v>20</v>
      </c>
      <c r="M40" s="12" t="s">
        <v>21</v>
      </c>
      <c r="N40" s="105">
        <v>1E-3</v>
      </c>
      <c r="O40" s="103">
        <v>0</v>
      </c>
      <c r="P40" s="12" t="s">
        <v>22</v>
      </c>
      <c r="Q40" s="104" t="s">
        <v>153</v>
      </c>
      <c r="R40" s="104" t="s">
        <v>154</v>
      </c>
      <c r="S40" s="104" t="s">
        <v>155</v>
      </c>
      <c r="T40" s="104"/>
    </row>
    <row r="41" spans="1:20" ht="24.95" customHeight="1" x14ac:dyDescent="0.25">
      <c r="A41" s="12" t="s">
        <v>175</v>
      </c>
      <c r="B41" s="102">
        <v>44774</v>
      </c>
      <c r="C41" s="102">
        <v>45138</v>
      </c>
      <c r="D41" s="103">
        <v>11</v>
      </c>
      <c r="E41" s="104" t="s">
        <v>152</v>
      </c>
      <c r="F41" s="13">
        <v>1.0999999999999999E-2</v>
      </c>
      <c r="G41" s="99">
        <v>1.0999999999999999E-2</v>
      </c>
      <c r="H41" s="12" t="s">
        <v>116</v>
      </c>
      <c r="I41" s="12" t="s">
        <v>116</v>
      </c>
      <c r="J41" s="12" t="s">
        <v>116</v>
      </c>
      <c r="K41" s="12" t="s">
        <v>116</v>
      </c>
      <c r="L41" s="12" t="s">
        <v>20</v>
      </c>
      <c r="M41" s="12" t="s">
        <v>21</v>
      </c>
      <c r="N41" s="105">
        <v>1E-3</v>
      </c>
      <c r="O41" s="103">
        <v>0</v>
      </c>
      <c r="P41" s="12" t="s">
        <v>22</v>
      </c>
      <c r="Q41" s="104" t="s">
        <v>153</v>
      </c>
      <c r="R41" s="104" t="s">
        <v>154</v>
      </c>
      <c r="S41" s="104" t="s">
        <v>155</v>
      </c>
      <c r="T41" s="104"/>
    </row>
    <row r="42" spans="1:20" ht="24.95" customHeight="1" x14ac:dyDescent="0.25">
      <c r="A42" s="12" t="s">
        <v>176</v>
      </c>
      <c r="B42" s="102">
        <v>44774</v>
      </c>
      <c r="C42" s="102">
        <v>45138</v>
      </c>
      <c r="D42" s="103">
        <v>32</v>
      </c>
      <c r="E42" s="104" t="s">
        <v>152</v>
      </c>
      <c r="F42" s="13">
        <v>3.2000000000000001E-2</v>
      </c>
      <c r="G42" s="99">
        <v>3.2000000000000001E-2</v>
      </c>
      <c r="H42" s="12" t="s">
        <v>116</v>
      </c>
      <c r="I42" s="12" t="s">
        <v>116</v>
      </c>
      <c r="J42" s="12" t="s">
        <v>116</v>
      </c>
      <c r="K42" s="12" t="s">
        <v>116</v>
      </c>
      <c r="L42" s="12" t="s">
        <v>20</v>
      </c>
      <c r="M42" s="12" t="s">
        <v>21</v>
      </c>
      <c r="N42" s="105">
        <v>1E-3</v>
      </c>
      <c r="O42" s="103">
        <v>0</v>
      </c>
      <c r="P42" s="12" t="s">
        <v>22</v>
      </c>
      <c r="Q42" s="104" t="s">
        <v>153</v>
      </c>
      <c r="R42" s="104" t="s">
        <v>154</v>
      </c>
      <c r="S42" s="104" t="s">
        <v>155</v>
      </c>
      <c r="T42" s="104"/>
    </row>
    <row r="43" spans="1:20" ht="24.95" customHeight="1" x14ac:dyDescent="0.25">
      <c r="A43" s="12" t="s">
        <v>177</v>
      </c>
      <c r="B43" s="102">
        <v>44774</v>
      </c>
      <c r="C43" s="102">
        <v>45138</v>
      </c>
      <c r="D43" s="103">
        <v>13</v>
      </c>
      <c r="E43" s="104" t="s">
        <v>152</v>
      </c>
      <c r="F43" s="13">
        <v>1.2999999999999999E-2</v>
      </c>
      <c r="G43" s="99">
        <v>1.2999999999999999E-2</v>
      </c>
      <c r="H43" s="12" t="s">
        <v>116</v>
      </c>
      <c r="I43" s="12" t="s">
        <v>116</v>
      </c>
      <c r="J43" s="12" t="s">
        <v>116</v>
      </c>
      <c r="K43" s="12" t="s">
        <v>116</v>
      </c>
      <c r="L43" s="12" t="s">
        <v>20</v>
      </c>
      <c r="M43" s="12" t="s">
        <v>21</v>
      </c>
      <c r="N43" s="105">
        <v>1E-3</v>
      </c>
      <c r="O43" s="103">
        <v>0</v>
      </c>
      <c r="P43" s="12" t="s">
        <v>22</v>
      </c>
      <c r="Q43" s="104" t="s">
        <v>153</v>
      </c>
      <c r="R43" s="104" t="s">
        <v>154</v>
      </c>
      <c r="S43" s="104" t="s">
        <v>155</v>
      </c>
      <c r="T43" s="104"/>
    </row>
    <row r="44" spans="1:20" ht="24.95" customHeight="1" x14ac:dyDescent="0.25">
      <c r="A44" s="12" t="s">
        <v>178</v>
      </c>
      <c r="B44" s="102">
        <v>44774</v>
      </c>
      <c r="C44" s="102">
        <v>45138</v>
      </c>
      <c r="D44" s="103">
        <v>272</v>
      </c>
      <c r="E44" s="104" t="s">
        <v>152</v>
      </c>
      <c r="F44" s="13">
        <v>0.27200000000000002</v>
      </c>
      <c r="G44" s="99">
        <v>0.27200000000000002</v>
      </c>
      <c r="H44" s="12" t="s">
        <v>116</v>
      </c>
      <c r="I44" s="12" t="s">
        <v>116</v>
      </c>
      <c r="J44" s="12" t="s">
        <v>116</v>
      </c>
      <c r="K44" s="12" t="s">
        <v>116</v>
      </c>
      <c r="L44" s="12" t="s">
        <v>20</v>
      </c>
      <c r="M44" s="12" t="s">
        <v>21</v>
      </c>
      <c r="N44" s="105">
        <v>1E-3</v>
      </c>
      <c r="O44" s="103">
        <v>0</v>
      </c>
      <c r="P44" s="12" t="s">
        <v>22</v>
      </c>
      <c r="Q44" s="104" t="s">
        <v>153</v>
      </c>
      <c r="R44" s="104" t="s">
        <v>154</v>
      </c>
      <c r="S44" s="104" t="s">
        <v>155</v>
      </c>
      <c r="T44" s="104"/>
    </row>
    <row r="45" spans="1:20" ht="24.95" customHeight="1" x14ac:dyDescent="0.25">
      <c r="A45" s="12" t="s">
        <v>179</v>
      </c>
      <c r="B45" s="102">
        <v>44774</v>
      </c>
      <c r="C45" s="102">
        <v>45138</v>
      </c>
      <c r="D45" s="103">
        <v>15</v>
      </c>
      <c r="E45" s="104" t="s">
        <v>152</v>
      </c>
      <c r="F45" s="13">
        <v>1.4999999999999999E-2</v>
      </c>
      <c r="G45" s="99">
        <v>1.4999999999999999E-2</v>
      </c>
      <c r="H45" s="12" t="s">
        <v>116</v>
      </c>
      <c r="I45" s="12" t="s">
        <v>116</v>
      </c>
      <c r="J45" s="12" t="s">
        <v>116</v>
      </c>
      <c r="K45" s="12" t="s">
        <v>116</v>
      </c>
      <c r="L45" s="12" t="s">
        <v>20</v>
      </c>
      <c r="M45" s="12" t="s">
        <v>21</v>
      </c>
      <c r="N45" s="105">
        <v>1E-3</v>
      </c>
      <c r="O45" s="103">
        <v>0</v>
      </c>
      <c r="P45" s="12" t="s">
        <v>22</v>
      </c>
      <c r="Q45" s="104" t="s">
        <v>153</v>
      </c>
      <c r="R45" s="104" t="s">
        <v>154</v>
      </c>
      <c r="S45" s="104" t="s">
        <v>155</v>
      </c>
      <c r="T45" s="104"/>
    </row>
    <row r="46" spans="1:20" ht="24.95" customHeight="1" x14ac:dyDescent="0.25">
      <c r="A46" s="12" t="s">
        <v>180</v>
      </c>
      <c r="B46" s="102">
        <v>44774</v>
      </c>
      <c r="C46" s="102">
        <v>45138</v>
      </c>
      <c r="D46" s="103">
        <v>1</v>
      </c>
      <c r="E46" s="104" t="s">
        <v>152</v>
      </c>
      <c r="F46" s="13">
        <v>1E-3</v>
      </c>
      <c r="G46" s="99">
        <v>1E-3</v>
      </c>
      <c r="H46" s="12" t="s">
        <v>116</v>
      </c>
      <c r="I46" s="12" t="s">
        <v>116</v>
      </c>
      <c r="J46" s="12" t="s">
        <v>116</v>
      </c>
      <c r="K46" s="12" t="s">
        <v>116</v>
      </c>
      <c r="L46" s="12" t="s">
        <v>20</v>
      </c>
      <c r="M46" s="12" t="s">
        <v>21</v>
      </c>
      <c r="N46" s="105">
        <v>1E-3</v>
      </c>
      <c r="O46" s="103">
        <v>0</v>
      </c>
      <c r="P46" s="12" t="s">
        <v>22</v>
      </c>
      <c r="Q46" s="104" t="s">
        <v>153</v>
      </c>
      <c r="R46" s="104" t="s">
        <v>154</v>
      </c>
      <c r="S46" s="104" t="s">
        <v>155</v>
      </c>
      <c r="T46" s="104"/>
    </row>
    <row r="47" spans="1:20" ht="24.95" customHeight="1" x14ac:dyDescent="0.25">
      <c r="A47" s="12" t="s">
        <v>181</v>
      </c>
      <c r="B47" s="102">
        <v>44774</v>
      </c>
      <c r="C47" s="102">
        <v>45138</v>
      </c>
      <c r="D47" s="103">
        <v>1</v>
      </c>
      <c r="E47" s="104" t="s">
        <v>152</v>
      </c>
      <c r="F47" s="13">
        <v>1E-3</v>
      </c>
      <c r="G47" s="99">
        <v>1E-3</v>
      </c>
      <c r="H47" s="12" t="s">
        <v>116</v>
      </c>
      <c r="I47" s="12" t="s">
        <v>116</v>
      </c>
      <c r="J47" s="12" t="s">
        <v>116</v>
      </c>
      <c r="K47" s="12" t="s">
        <v>116</v>
      </c>
      <c r="L47" s="12" t="s">
        <v>20</v>
      </c>
      <c r="M47" s="12" t="s">
        <v>21</v>
      </c>
      <c r="N47" s="105">
        <v>1E-3</v>
      </c>
      <c r="O47" s="103">
        <v>0</v>
      </c>
      <c r="P47" s="12" t="s">
        <v>22</v>
      </c>
      <c r="Q47" s="104" t="s">
        <v>153</v>
      </c>
      <c r="R47" s="104" t="s">
        <v>154</v>
      </c>
      <c r="S47" s="104" t="s">
        <v>155</v>
      </c>
      <c r="T47" s="104"/>
    </row>
    <row r="48" spans="1:20" ht="24.95" customHeight="1" x14ac:dyDescent="0.25">
      <c r="A48" s="12" t="s">
        <v>182</v>
      </c>
      <c r="B48" s="102">
        <v>44774</v>
      </c>
      <c r="C48" s="102">
        <v>45138</v>
      </c>
      <c r="D48" s="103">
        <v>1131</v>
      </c>
      <c r="E48" s="104" t="s">
        <v>152</v>
      </c>
      <c r="F48" s="13">
        <v>1.131</v>
      </c>
      <c r="G48" s="99">
        <v>1.131</v>
      </c>
      <c r="H48" s="12" t="s">
        <v>116</v>
      </c>
      <c r="I48" s="12" t="s">
        <v>116</v>
      </c>
      <c r="J48" s="12" t="s">
        <v>116</v>
      </c>
      <c r="K48" s="12" t="s">
        <v>116</v>
      </c>
      <c r="L48" s="12" t="s">
        <v>20</v>
      </c>
      <c r="M48" s="12" t="s">
        <v>21</v>
      </c>
      <c r="N48" s="105">
        <v>1E-3</v>
      </c>
      <c r="O48" s="103">
        <v>0</v>
      </c>
      <c r="P48" s="12" t="s">
        <v>22</v>
      </c>
      <c r="Q48" s="104" t="s">
        <v>153</v>
      </c>
      <c r="R48" s="104" t="s">
        <v>154</v>
      </c>
      <c r="S48" s="104" t="s">
        <v>155</v>
      </c>
      <c r="T48" s="104"/>
    </row>
    <row r="49" spans="1:20" ht="24.95" customHeight="1" x14ac:dyDescent="0.25">
      <c r="A49" s="12" t="s">
        <v>183</v>
      </c>
      <c r="B49" s="102">
        <v>44774</v>
      </c>
      <c r="C49" s="102">
        <v>45138</v>
      </c>
      <c r="D49" s="103">
        <v>3</v>
      </c>
      <c r="E49" s="104" t="s">
        <v>152</v>
      </c>
      <c r="F49" s="13">
        <v>3.0000000000000001E-3</v>
      </c>
      <c r="G49" s="99">
        <v>3.0000000000000001E-3</v>
      </c>
      <c r="H49" s="12" t="s">
        <v>116</v>
      </c>
      <c r="I49" s="12" t="s">
        <v>116</v>
      </c>
      <c r="J49" s="12" t="s">
        <v>116</v>
      </c>
      <c r="K49" s="12" t="s">
        <v>116</v>
      </c>
      <c r="L49" s="12" t="s">
        <v>20</v>
      </c>
      <c r="M49" s="12" t="s">
        <v>21</v>
      </c>
      <c r="N49" s="105">
        <v>1E-3</v>
      </c>
      <c r="O49" s="103">
        <v>0</v>
      </c>
      <c r="P49" s="12" t="s">
        <v>22</v>
      </c>
      <c r="Q49" s="104" t="s">
        <v>153</v>
      </c>
      <c r="R49" s="104" t="s">
        <v>154</v>
      </c>
      <c r="S49" s="104" t="s">
        <v>155</v>
      </c>
      <c r="T49" s="104"/>
    </row>
    <row r="50" spans="1:20" ht="24.95" customHeight="1" x14ac:dyDescent="0.25">
      <c r="A50" s="12" t="s">
        <v>184</v>
      </c>
      <c r="B50" s="102">
        <v>44774</v>
      </c>
      <c r="C50" s="102">
        <v>45138</v>
      </c>
      <c r="D50" s="103">
        <v>2</v>
      </c>
      <c r="E50" s="104" t="s">
        <v>152</v>
      </c>
      <c r="F50" s="13">
        <v>2E-3</v>
      </c>
      <c r="G50" s="99">
        <v>2E-3</v>
      </c>
      <c r="H50" s="12" t="s">
        <v>116</v>
      </c>
      <c r="I50" s="12" t="s">
        <v>116</v>
      </c>
      <c r="J50" s="12" t="s">
        <v>116</v>
      </c>
      <c r="K50" s="12" t="s">
        <v>116</v>
      </c>
      <c r="L50" s="12" t="s">
        <v>20</v>
      </c>
      <c r="M50" s="12" t="s">
        <v>21</v>
      </c>
      <c r="N50" s="105">
        <v>1E-3</v>
      </c>
      <c r="O50" s="103">
        <v>0</v>
      </c>
      <c r="P50" s="12" t="s">
        <v>22</v>
      </c>
      <c r="Q50" s="104" t="s">
        <v>153</v>
      </c>
      <c r="R50" s="104" t="s">
        <v>154</v>
      </c>
      <c r="S50" s="104" t="s">
        <v>155</v>
      </c>
      <c r="T50" s="104"/>
    </row>
    <row r="51" spans="1:20" ht="24.95" customHeight="1" x14ac:dyDescent="0.25">
      <c r="A51" s="12" t="s">
        <v>185</v>
      </c>
      <c r="B51" s="102">
        <v>44774</v>
      </c>
      <c r="C51" s="102">
        <v>45138</v>
      </c>
      <c r="D51" s="103">
        <v>2</v>
      </c>
      <c r="E51" s="104" t="s">
        <v>152</v>
      </c>
      <c r="F51" s="13">
        <v>2E-3</v>
      </c>
      <c r="G51" s="99">
        <v>2E-3</v>
      </c>
      <c r="H51" s="12" t="s">
        <v>116</v>
      </c>
      <c r="I51" s="12" t="s">
        <v>116</v>
      </c>
      <c r="J51" s="12" t="s">
        <v>116</v>
      </c>
      <c r="K51" s="12" t="s">
        <v>116</v>
      </c>
      <c r="L51" s="12" t="s">
        <v>20</v>
      </c>
      <c r="M51" s="12" t="s">
        <v>21</v>
      </c>
      <c r="N51" s="105">
        <v>1E-3</v>
      </c>
      <c r="O51" s="103">
        <v>0</v>
      </c>
      <c r="P51" s="12" t="s">
        <v>22</v>
      </c>
      <c r="Q51" s="104" t="s">
        <v>153</v>
      </c>
      <c r="R51" s="104" t="s">
        <v>154</v>
      </c>
      <c r="S51" s="104" t="s">
        <v>155</v>
      </c>
      <c r="T51" s="104"/>
    </row>
    <row r="52" spans="1:20" ht="24.95" customHeight="1" x14ac:dyDescent="0.25">
      <c r="A52" s="12" t="s">
        <v>186</v>
      </c>
      <c r="B52" s="102">
        <v>44774</v>
      </c>
      <c r="C52" s="102">
        <v>45138</v>
      </c>
      <c r="D52" s="103">
        <v>3</v>
      </c>
      <c r="E52" s="104" t="s">
        <v>152</v>
      </c>
      <c r="F52" s="13">
        <v>3.0000000000000001E-3</v>
      </c>
      <c r="G52" s="99">
        <v>3.0000000000000001E-3</v>
      </c>
      <c r="H52" s="12" t="s">
        <v>116</v>
      </c>
      <c r="I52" s="12" t="s">
        <v>116</v>
      </c>
      <c r="J52" s="12" t="s">
        <v>116</v>
      </c>
      <c r="K52" s="12" t="s">
        <v>116</v>
      </c>
      <c r="L52" s="12" t="s">
        <v>20</v>
      </c>
      <c r="M52" s="12" t="s">
        <v>21</v>
      </c>
      <c r="N52" s="105">
        <v>1E-3</v>
      </c>
      <c r="O52" s="103">
        <v>0</v>
      </c>
      <c r="P52" s="12" t="s">
        <v>22</v>
      </c>
      <c r="Q52" s="104" t="s">
        <v>153</v>
      </c>
      <c r="R52" s="104" t="s">
        <v>154</v>
      </c>
      <c r="S52" s="104" t="s">
        <v>155</v>
      </c>
      <c r="T52" s="104"/>
    </row>
    <row r="53" spans="1:20" ht="24.95" customHeight="1" x14ac:dyDescent="0.25">
      <c r="A53" s="12" t="s">
        <v>187</v>
      </c>
      <c r="B53" s="102">
        <v>44774</v>
      </c>
      <c r="C53" s="102">
        <v>45138</v>
      </c>
      <c r="D53" s="103">
        <v>24</v>
      </c>
      <c r="E53" s="104" t="s">
        <v>152</v>
      </c>
      <c r="F53" s="13">
        <v>2.4E-2</v>
      </c>
      <c r="G53" s="99">
        <v>2.4E-2</v>
      </c>
      <c r="H53" s="12" t="s">
        <v>116</v>
      </c>
      <c r="I53" s="12" t="s">
        <v>116</v>
      </c>
      <c r="J53" s="12" t="s">
        <v>116</v>
      </c>
      <c r="K53" s="12" t="s">
        <v>116</v>
      </c>
      <c r="L53" s="12" t="s">
        <v>20</v>
      </c>
      <c r="M53" s="12" t="s">
        <v>21</v>
      </c>
      <c r="N53" s="105">
        <v>1E-3</v>
      </c>
      <c r="O53" s="103">
        <v>0</v>
      </c>
      <c r="P53" s="12" t="s">
        <v>22</v>
      </c>
      <c r="Q53" s="104" t="s">
        <v>153</v>
      </c>
      <c r="R53" s="104" t="s">
        <v>154</v>
      </c>
      <c r="S53" s="104" t="s">
        <v>155</v>
      </c>
      <c r="T53" s="104"/>
    </row>
    <row r="54" spans="1:20" ht="24.95" customHeight="1" x14ac:dyDescent="0.25">
      <c r="A54" s="12" t="s">
        <v>188</v>
      </c>
      <c r="B54" s="102">
        <v>44774</v>
      </c>
      <c r="C54" s="102">
        <v>45138</v>
      </c>
      <c r="D54" s="103">
        <v>9</v>
      </c>
      <c r="E54" s="104" t="s">
        <v>152</v>
      </c>
      <c r="F54" s="13">
        <v>8.9999999999999993E-3</v>
      </c>
      <c r="G54" s="99">
        <v>8.9999999999999993E-3</v>
      </c>
      <c r="H54" s="12" t="s">
        <v>116</v>
      </c>
      <c r="I54" s="12" t="s">
        <v>116</v>
      </c>
      <c r="J54" s="12" t="s">
        <v>116</v>
      </c>
      <c r="K54" s="12" t="s">
        <v>116</v>
      </c>
      <c r="L54" s="12" t="s">
        <v>20</v>
      </c>
      <c r="M54" s="12" t="s">
        <v>21</v>
      </c>
      <c r="N54" s="105">
        <v>1E-3</v>
      </c>
      <c r="O54" s="103">
        <v>0</v>
      </c>
      <c r="P54" s="12" t="s">
        <v>22</v>
      </c>
      <c r="Q54" s="104" t="s">
        <v>153</v>
      </c>
      <c r="R54" s="104" t="s">
        <v>154</v>
      </c>
      <c r="S54" s="104" t="s">
        <v>155</v>
      </c>
      <c r="T54" s="104"/>
    </row>
    <row r="55" spans="1:20" ht="24.95" customHeight="1" x14ac:dyDescent="0.25">
      <c r="A55" s="12" t="s">
        <v>189</v>
      </c>
      <c r="B55" s="102">
        <v>44774</v>
      </c>
      <c r="C55" s="102">
        <v>45138</v>
      </c>
      <c r="D55" s="103">
        <v>1</v>
      </c>
      <c r="E55" s="104" t="s">
        <v>152</v>
      </c>
      <c r="F55" s="13">
        <v>1E-3</v>
      </c>
      <c r="G55" s="99">
        <v>1E-3</v>
      </c>
      <c r="H55" s="12" t="s">
        <v>116</v>
      </c>
      <c r="I55" s="12" t="s">
        <v>116</v>
      </c>
      <c r="J55" s="12" t="s">
        <v>116</v>
      </c>
      <c r="K55" s="12" t="s">
        <v>116</v>
      </c>
      <c r="L55" s="12" t="s">
        <v>20</v>
      </c>
      <c r="M55" s="12" t="s">
        <v>21</v>
      </c>
      <c r="N55" s="105">
        <v>1E-3</v>
      </c>
      <c r="O55" s="103">
        <v>0</v>
      </c>
      <c r="P55" s="12" t="s">
        <v>22</v>
      </c>
      <c r="Q55" s="104" t="s">
        <v>153</v>
      </c>
      <c r="R55" s="104" t="s">
        <v>154</v>
      </c>
      <c r="S55" s="104" t="s">
        <v>155</v>
      </c>
      <c r="T55" s="104"/>
    </row>
    <row r="56" spans="1:20" ht="24.95" customHeight="1" x14ac:dyDescent="0.25">
      <c r="A56" s="12" t="s">
        <v>190</v>
      </c>
      <c r="B56" s="102">
        <v>44774</v>
      </c>
      <c r="C56" s="102">
        <v>45138</v>
      </c>
      <c r="D56" s="103">
        <v>2</v>
      </c>
      <c r="E56" s="104" t="s">
        <v>152</v>
      </c>
      <c r="F56" s="13">
        <v>2E-3</v>
      </c>
      <c r="G56" s="99">
        <v>2E-3</v>
      </c>
      <c r="H56" s="12" t="s">
        <v>116</v>
      </c>
      <c r="I56" s="12" t="s">
        <v>116</v>
      </c>
      <c r="J56" s="12" t="s">
        <v>116</v>
      </c>
      <c r="K56" s="12" t="s">
        <v>116</v>
      </c>
      <c r="L56" s="12" t="s">
        <v>20</v>
      </c>
      <c r="M56" s="12" t="s">
        <v>21</v>
      </c>
      <c r="N56" s="105">
        <v>1E-3</v>
      </c>
      <c r="O56" s="103">
        <v>0</v>
      </c>
      <c r="P56" s="12" t="s">
        <v>22</v>
      </c>
      <c r="Q56" s="104" t="s">
        <v>153</v>
      </c>
      <c r="R56" s="104" t="s">
        <v>154</v>
      </c>
      <c r="S56" s="104" t="s">
        <v>155</v>
      </c>
      <c r="T56" s="104"/>
    </row>
    <row r="57" spans="1:20" ht="24.95" customHeight="1" x14ac:dyDescent="0.25">
      <c r="A57" s="12" t="s">
        <v>191</v>
      </c>
      <c r="B57" s="102">
        <v>44774</v>
      </c>
      <c r="C57" s="102">
        <v>45138</v>
      </c>
      <c r="D57" s="103">
        <v>0</v>
      </c>
      <c r="E57" s="104" t="s">
        <v>152</v>
      </c>
      <c r="F57" s="13">
        <v>0</v>
      </c>
      <c r="G57" s="99">
        <v>0</v>
      </c>
      <c r="H57" s="12" t="s">
        <v>116</v>
      </c>
      <c r="I57" s="12" t="s">
        <v>116</v>
      </c>
      <c r="J57" s="12" t="s">
        <v>116</v>
      </c>
      <c r="K57" s="12" t="s">
        <v>116</v>
      </c>
      <c r="L57" s="12" t="s">
        <v>20</v>
      </c>
      <c r="M57" s="12" t="s">
        <v>21</v>
      </c>
      <c r="N57" s="105">
        <v>1E-3</v>
      </c>
      <c r="O57" s="103">
        <v>0</v>
      </c>
      <c r="P57" s="12" t="s">
        <v>22</v>
      </c>
      <c r="Q57" s="104" t="s">
        <v>153</v>
      </c>
      <c r="R57" s="104" t="s">
        <v>154</v>
      </c>
      <c r="S57" s="104" t="s">
        <v>155</v>
      </c>
      <c r="T57" s="104"/>
    </row>
    <row r="58" spans="1:20" ht="24.95" customHeight="1" x14ac:dyDescent="0.25">
      <c r="A58" s="12" t="s">
        <v>192</v>
      </c>
      <c r="B58" s="102">
        <v>44774</v>
      </c>
      <c r="C58" s="102">
        <v>45138</v>
      </c>
      <c r="D58" s="103">
        <v>0</v>
      </c>
      <c r="E58" s="104" t="s">
        <v>152</v>
      </c>
      <c r="F58" s="13">
        <v>0</v>
      </c>
      <c r="G58" s="99">
        <v>0</v>
      </c>
      <c r="H58" s="12" t="s">
        <v>116</v>
      </c>
      <c r="I58" s="12" t="s">
        <v>116</v>
      </c>
      <c r="J58" s="12" t="s">
        <v>116</v>
      </c>
      <c r="K58" s="12" t="s">
        <v>116</v>
      </c>
      <c r="L58" s="12" t="s">
        <v>20</v>
      </c>
      <c r="M58" s="12" t="s">
        <v>21</v>
      </c>
      <c r="N58" s="105">
        <v>1E-3</v>
      </c>
      <c r="O58" s="103">
        <v>0</v>
      </c>
      <c r="P58" s="12" t="s">
        <v>22</v>
      </c>
      <c r="Q58" s="104" t="s">
        <v>153</v>
      </c>
      <c r="R58" s="104" t="s">
        <v>154</v>
      </c>
      <c r="S58" s="104" t="s">
        <v>155</v>
      </c>
      <c r="T58" s="104"/>
    </row>
    <row r="59" spans="1:20" ht="24.95" customHeight="1" x14ac:dyDescent="0.25">
      <c r="A59" s="12" t="s">
        <v>193</v>
      </c>
      <c r="B59" s="102">
        <v>44774</v>
      </c>
      <c r="C59" s="102">
        <v>45138</v>
      </c>
      <c r="D59" s="103">
        <v>0</v>
      </c>
      <c r="E59" s="104" t="s">
        <v>152</v>
      </c>
      <c r="F59" s="13">
        <v>0</v>
      </c>
      <c r="G59" s="99">
        <v>0</v>
      </c>
      <c r="H59" s="12" t="s">
        <v>116</v>
      </c>
      <c r="I59" s="12" t="s">
        <v>116</v>
      </c>
      <c r="J59" s="12" t="s">
        <v>116</v>
      </c>
      <c r="K59" s="12" t="s">
        <v>116</v>
      </c>
      <c r="L59" s="12" t="s">
        <v>20</v>
      </c>
      <c r="M59" s="12" t="s">
        <v>21</v>
      </c>
      <c r="N59" s="105">
        <v>1E-3</v>
      </c>
      <c r="O59" s="103">
        <v>0</v>
      </c>
      <c r="P59" s="12" t="s">
        <v>22</v>
      </c>
      <c r="Q59" s="104" t="s">
        <v>153</v>
      </c>
      <c r="R59" s="104" t="s">
        <v>154</v>
      </c>
      <c r="S59" s="104" t="s">
        <v>155</v>
      </c>
      <c r="T59" s="104"/>
    </row>
    <row r="60" spans="1:20" ht="24.95" customHeight="1" x14ac:dyDescent="0.25">
      <c r="A60" s="12" t="s">
        <v>194</v>
      </c>
      <c r="B60" s="102">
        <v>44774</v>
      </c>
      <c r="C60" s="102">
        <v>45138</v>
      </c>
      <c r="D60" s="103">
        <v>10401</v>
      </c>
      <c r="E60" s="104" t="s">
        <v>152</v>
      </c>
      <c r="F60" s="13">
        <v>10.401</v>
      </c>
      <c r="G60" s="99">
        <v>10.401</v>
      </c>
      <c r="H60" s="12" t="s">
        <v>116</v>
      </c>
      <c r="I60" s="12" t="s">
        <v>116</v>
      </c>
      <c r="J60" s="12" t="s">
        <v>116</v>
      </c>
      <c r="K60" s="12" t="s">
        <v>116</v>
      </c>
      <c r="L60" s="12" t="s">
        <v>20</v>
      </c>
      <c r="M60" s="12" t="s">
        <v>21</v>
      </c>
      <c r="N60" s="105">
        <v>1E-3</v>
      </c>
      <c r="O60" s="103">
        <v>0</v>
      </c>
      <c r="P60" s="12" t="s">
        <v>22</v>
      </c>
      <c r="Q60" s="104" t="s">
        <v>153</v>
      </c>
      <c r="R60" s="104" t="s">
        <v>154</v>
      </c>
      <c r="S60" s="104" t="s">
        <v>155</v>
      </c>
      <c r="T60" s="104"/>
    </row>
    <row r="61" spans="1:20" ht="24.95" customHeight="1" x14ac:dyDescent="0.25">
      <c r="A61" s="12" t="s">
        <v>195</v>
      </c>
      <c r="B61" s="102">
        <v>44774</v>
      </c>
      <c r="C61" s="102">
        <v>45138</v>
      </c>
      <c r="D61" s="103">
        <v>3</v>
      </c>
      <c r="E61" s="104" t="s">
        <v>152</v>
      </c>
      <c r="F61" s="13">
        <v>3.0000000000000001E-3</v>
      </c>
      <c r="G61" s="99">
        <v>3.0000000000000001E-3</v>
      </c>
      <c r="H61" s="12" t="s">
        <v>116</v>
      </c>
      <c r="I61" s="12" t="s">
        <v>116</v>
      </c>
      <c r="J61" s="12" t="s">
        <v>116</v>
      </c>
      <c r="K61" s="12" t="s">
        <v>116</v>
      </c>
      <c r="L61" s="12" t="s">
        <v>20</v>
      </c>
      <c r="M61" s="12" t="s">
        <v>21</v>
      </c>
      <c r="N61" s="105">
        <v>1E-3</v>
      </c>
      <c r="O61" s="103">
        <v>0</v>
      </c>
      <c r="P61" s="12" t="s">
        <v>22</v>
      </c>
      <c r="Q61" s="104" t="s">
        <v>153</v>
      </c>
      <c r="R61" s="104" t="s">
        <v>154</v>
      </c>
      <c r="S61" s="104" t="s">
        <v>155</v>
      </c>
      <c r="T61" s="104"/>
    </row>
    <row r="62" spans="1:20" ht="24.95" customHeight="1" x14ac:dyDescent="0.25">
      <c r="A62" s="12" t="s">
        <v>196</v>
      </c>
      <c r="B62" s="102">
        <v>44774</v>
      </c>
      <c r="C62" s="102">
        <v>45138</v>
      </c>
      <c r="D62" s="103">
        <v>6029</v>
      </c>
      <c r="E62" s="104" t="s">
        <v>152</v>
      </c>
      <c r="F62" s="13">
        <v>6.0289999999999999</v>
      </c>
      <c r="G62" s="99">
        <v>6.0289999999999999</v>
      </c>
      <c r="H62" s="12" t="s">
        <v>116</v>
      </c>
      <c r="I62" s="12" t="s">
        <v>116</v>
      </c>
      <c r="J62" s="12" t="s">
        <v>116</v>
      </c>
      <c r="K62" s="12" t="s">
        <v>116</v>
      </c>
      <c r="L62" s="12" t="s">
        <v>20</v>
      </c>
      <c r="M62" s="12" t="s">
        <v>21</v>
      </c>
      <c r="N62" s="105">
        <v>1E-3</v>
      </c>
      <c r="O62" s="103">
        <v>0</v>
      </c>
      <c r="P62" s="12" t="s">
        <v>22</v>
      </c>
      <c r="Q62" s="104" t="s">
        <v>153</v>
      </c>
      <c r="R62" s="104" t="s">
        <v>154</v>
      </c>
      <c r="S62" s="104" t="s">
        <v>155</v>
      </c>
      <c r="T62" s="104"/>
    </row>
    <row r="63" spans="1:20" ht="24.95" customHeight="1" x14ac:dyDescent="0.25">
      <c r="A63" s="12" t="s">
        <v>197</v>
      </c>
      <c r="B63" s="102">
        <v>44774</v>
      </c>
      <c r="C63" s="102">
        <v>45138</v>
      </c>
      <c r="D63" s="103">
        <v>95</v>
      </c>
      <c r="E63" s="104" t="s">
        <v>152</v>
      </c>
      <c r="F63" s="13">
        <v>9.5000000000000001E-2</v>
      </c>
      <c r="G63" s="99">
        <v>9.5000000000000001E-2</v>
      </c>
      <c r="H63" s="12" t="s">
        <v>116</v>
      </c>
      <c r="I63" s="12" t="s">
        <v>116</v>
      </c>
      <c r="J63" s="12" t="s">
        <v>116</v>
      </c>
      <c r="K63" s="12" t="s">
        <v>116</v>
      </c>
      <c r="L63" s="12" t="s">
        <v>20</v>
      </c>
      <c r="M63" s="12" t="s">
        <v>21</v>
      </c>
      <c r="N63" s="105">
        <v>1E-3</v>
      </c>
      <c r="O63" s="103">
        <v>0</v>
      </c>
      <c r="P63" s="12" t="s">
        <v>22</v>
      </c>
      <c r="Q63" s="104" t="s">
        <v>153</v>
      </c>
      <c r="R63" s="104" t="s">
        <v>154</v>
      </c>
      <c r="S63" s="104" t="s">
        <v>155</v>
      </c>
      <c r="T63" s="104"/>
    </row>
    <row r="64" spans="1:20" ht="24.95" customHeight="1" x14ac:dyDescent="0.25">
      <c r="A64" s="12" t="s">
        <v>198</v>
      </c>
      <c r="B64" s="102">
        <v>44774</v>
      </c>
      <c r="C64" s="102">
        <v>45138</v>
      </c>
      <c r="D64" s="103">
        <v>317</v>
      </c>
      <c r="E64" s="104" t="s">
        <v>152</v>
      </c>
      <c r="F64" s="13">
        <v>0.317</v>
      </c>
      <c r="G64" s="99">
        <v>0.317</v>
      </c>
      <c r="H64" s="12" t="s">
        <v>116</v>
      </c>
      <c r="I64" s="12" t="s">
        <v>116</v>
      </c>
      <c r="J64" s="12" t="s">
        <v>116</v>
      </c>
      <c r="K64" s="12" t="s">
        <v>116</v>
      </c>
      <c r="L64" s="12" t="s">
        <v>20</v>
      </c>
      <c r="M64" s="12" t="s">
        <v>21</v>
      </c>
      <c r="N64" s="105">
        <v>1E-3</v>
      </c>
      <c r="O64" s="103">
        <v>0</v>
      </c>
      <c r="P64" s="12" t="s">
        <v>22</v>
      </c>
      <c r="Q64" s="104" t="s">
        <v>153</v>
      </c>
      <c r="R64" s="104" t="s">
        <v>154</v>
      </c>
      <c r="S64" s="104" t="s">
        <v>155</v>
      </c>
      <c r="T64" s="104"/>
    </row>
    <row r="65" spans="1:20" ht="24.95" customHeight="1" x14ac:dyDescent="0.25">
      <c r="A65" s="12" t="s">
        <v>199</v>
      </c>
      <c r="B65" s="102">
        <v>44774</v>
      </c>
      <c r="C65" s="102">
        <v>45138</v>
      </c>
      <c r="D65" s="103">
        <v>4587</v>
      </c>
      <c r="E65" s="104" t="s">
        <v>152</v>
      </c>
      <c r="F65" s="13">
        <v>4.5869999999999997</v>
      </c>
      <c r="G65" s="99">
        <v>4.5869999999999997</v>
      </c>
      <c r="H65" s="12" t="s">
        <v>116</v>
      </c>
      <c r="I65" s="12" t="s">
        <v>116</v>
      </c>
      <c r="J65" s="12" t="s">
        <v>116</v>
      </c>
      <c r="K65" s="12" t="s">
        <v>116</v>
      </c>
      <c r="L65" s="12" t="s">
        <v>20</v>
      </c>
      <c r="M65" s="12" t="s">
        <v>21</v>
      </c>
      <c r="N65" s="105">
        <v>1E-3</v>
      </c>
      <c r="O65" s="103">
        <v>0</v>
      </c>
      <c r="P65" s="12" t="s">
        <v>22</v>
      </c>
      <c r="Q65" s="104" t="s">
        <v>153</v>
      </c>
      <c r="R65" s="104" t="s">
        <v>154</v>
      </c>
      <c r="S65" s="104" t="s">
        <v>155</v>
      </c>
      <c r="T65" s="104"/>
    </row>
    <row r="66" spans="1:20" ht="24.95" customHeight="1" x14ac:dyDescent="0.25">
      <c r="A66" s="12" t="s">
        <v>200</v>
      </c>
      <c r="B66" s="102">
        <v>44774</v>
      </c>
      <c r="C66" s="102">
        <v>45138</v>
      </c>
      <c r="D66" s="103">
        <v>1915</v>
      </c>
      <c r="E66" s="104" t="s">
        <v>152</v>
      </c>
      <c r="F66" s="13">
        <v>1.915</v>
      </c>
      <c r="G66" s="99">
        <v>1.915</v>
      </c>
      <c r="H66" s="12" t="s">
        <v>116</v>
      </c>
      <c r="I66" s="12" t="s">
        <v>116</v>
      </c>
      <c r="J66" s="12" t="s">
        <v>116</v>
      </c>
      <c r="K66" s="12" t="s">
        <v>116</v>
      </c>
      <c r="L66" s="12" t="s">
        <v>20</v>
      </c>
      <c r="M66" s="12" t="s">
        <v>21</v>
      </c>
      <c r="N66" s="105">
        <v>1E-3</v>
      </c>
      <c r="O66" s="103">
        <v>0</v>
      </c>
      <c r="P66" s="12" t="s">
        <v>22</v>
      </c>
      <c r="Q66" s="104" t="s">
        <v>153</v>
      </c>
      <c r="R66" s="104" t="s">
        <v>154</v>
      </c>
      <c r="S66" s="104" t="s">
        <v>155</v>
      </c>
      <c r="T66" s="104"/>
    </row>
    <row r="67" spans="1:20" ht="24.95" customHeight="1" x14ac:dyDescent="0.25">
      <c r="A67" s="12" t="s">
        <v>201</v>
      </c>
      <c r="B67" s="102">
        <v>44774</v>
      </c>
      <c r="C67" s="102">
        <v>45138</v>
      </c>
      <c r="D67" s="103">
        <v>3</v>
      </c>
      <c r="E67" s="104" t="s">
        <v>152</v>
      </c>
      <c r="F67" s="13">
        <v>3.0000000000000001E-3</v>
      </c>
      <c r="G67" s="99">
        <v>3.0000000000000001E-3</v>
      </c>
      <c r="H67" s="12" t="s">
        <v>116</v>
      </c>
      <c r="I67" s="12" t="s">
        <v>116</v>
      </c>
      <c r="J67" s="12" t="s">
        <v>116</v>
      </c>
      <c r="K67" s="12" t="s">
        <v>116</v>
      </c>
      <c r="L67" s="12" t="s">
        <v>20</v>
      </c>
      <c r="M67" s="12" t="s">
        <v>21</v>
      </c>
      <c r="N67" s="105">
        <v>1E-3</v>
      </c>
      <c r="O67" s="103">
        <v>0</v>
      </c>
      <c r="P67" s="12" t="s">
        <v>22</v>
      </c>
      <c r="Q67" s="104" t="s">
        <v>153</v>
      </c>
      <c r="R67" s="104" t="s">
        <v>154</v>
      </c>
      <c r="S67" s="104" t="s">
        <v>155</v>
      </c>
      <c r="T67" s="104"/>
    </row>
    <row r="68" spans="1:20" ht="24.95" customHeight="1" x14ac:dyDescent="0.25">
      <c r="A68" s="12" t="s">
        <v>202</v>
      </c>
      <c r="B68" s="102">
        <v>44774</v>
      </c>
      <c r="C68" s="102">
        <v>45138</v>
      </c>
      <c r="D68" s="103">
        <v>417</v>
      </c>
      <c r="E68" s="104" t="s">
        <v>152</v>
      </c>
      <c r="F68" s="13">
        <v>0.41699999999999998</v>
      </c>
      <c r="G68" s="99">
        <v>0.41699999999999998</v>
      </c>
      <c r="H68" s="12" t="s">
        <v>116</v>
      </c>
      <c r="I68" s="12" t="s">
        <v>116</v>
      </c>
      <c r="J68" s="12" t="s">
        <v>116</v>
      </c>
      <c r="K68" s="12" t="s">
        <v>116</v>
      </c>
      <c r="L68" s="12" t="s">
        <v>20</v>
      </c>
      <c r="M68" s="12" t="s">
        <v>21</v>
      </c>
      <c r="N68" s="105">
        <v>1E-3</v>
      </c>
      <c r="O68" s="103">
        <v>0</v>
      </c>
      <c r="P68" s="12" t="s">
        <v>22</v>
      </c>
      <c r="Q68" s="104" t="s">
        <v>153</v>
      </c>
      <c r="R68" s="104" t="s">
        <v>154</v>
      </c>
      <c r="S68" s="104" t="s">
        <v>155</v>
      </c>
      <c r="T68" s="104"/>
    </row>
    <row r="69" spans="1:20" ht="24.95" customHeight="1" x14ac:dyDescent="0.25">
      <c r="A69" s="12" t="s">
        <v>203</v>
      </c>
      <c r="B69" s="102">
        <v>44774</v>
      </c>
      <c r="C69" s="102">
        <v>45138</v>
      </c>
      <c r="D69" s="103">
        <v>19130</v>
      </c>
      <c r="E69" s="104" t="s">
        <v>152</v>
      </c>
      <c r="F69" s="13">
        <v>19.13</v>
      </c>
      <c r="G69" s="99">
        <v>19.13</v>
      </c>
      <c r="H69" s="12" t="s">
        <v>116</v>
      </c>
      <c r="I69" s="12" t="s">
        <v>116</v>
      </c>
      <c r="J69" s="12" t="s">
        <v>116</v>
      </c>
      <c r="K69" s="12" t="s">
        <v>116</v>
      </c>
      <c r="L69" s="12" t="s">
        <v>20</v>
      </c>
      <c r="M69" s="12" t="s">
        <v>21</v>
      </c>
      <c r="N69" s="105">
        <v>1E-3</v>
      </c>
      <c r="O69" s="103">
        <v>0</v>
      </c>
      <c r="P69" s="12" t="s">
        <v>22</v>
      </c>
      <c r="Q69" s="104" t="s">
        <v>153</v>
      </c>
      <c r="R69" s="104" t="s">
        <v>154</v>
      </c>
      <c r="S69" s="104" t="s">
        <v>155</v>
      </c>
      <c r="T69" s="104"/>
    </row>
    <row r="70" spans="1:20" ht="24.95" customHeight="1" x14ac:dyDescent="0.25">
      <c r="A70" s="12" t="s">
        <v>204</v>
      </c>
      <c r="B70" s="102">
        <v>44774</v>
      </c>
      <c r="C70" s="102">
        <v>45138</v>
      </c>
      <c r="D70" s="103">
        <v>12</v>
      </c>
      <c r="E70" s="104" t="s">
        <v>152</v>
      </c>
      <c r="F70" s="13">
        <v>1.2E-2</v>
      </c>
      <c r="G70" s="99">
        <v>1.2E-2</v>
      </c>
      <c r="H70" s="12" t="s">
        <v>116</v>
      </c>
      <c r="I70" s="12" t="s">
        <v>116</v>
      </c>
      <c r="J70" s="12" t="s">
        <v>116</v>
      </c>
      <c r="K70" s="12" t="s">
        <v>116</v>
      </c>
      <c r="L70" s="12" t="s">
        <v>20</v>
      </c>
      <c r="M70" s="12" t="s">
        <v>21</v>
      </c>
      <c r="N70" s="105">
        <v>1E-3</v>
      </c>
      <c r="O70" s="103">
        <v>0</v>
      </c>
      <c r="P70" s="12" t="s">
        <v>22</v>
      </c>
      <c r="Q70" s="104" t="s">
        <v>153</v>
      </c>
      <c r="R70" s="104" t="s">
        <v>154</v>
      </c>
      <c r="S70" s="104" t="s">
        <v>155</v>
      </c>
      <c r="T70" s="104"/>
    </row>
    <row r="71" spans="1:20" ht="24.95" customHeight="1" x14ac:dyDescent="0.25">
      <c r="A71" s="12" t="s">
        <v>205</v>
      </c>
      <c r="B71" s="102">
        <v>44774</v>
      </c>
      <c r="C71" s="102">
        <v>45138</v>
      </c>
      <c r="D71" s="103">
        <v>484</v>
      </c>
      <c r="E71" s="104" t="s">
        <v>152</v>
      </c>
      <c r="F71" s="13">
        <v>0.48399999999999999</v>
      </c>
      <c r="G71" s="99">
        <v>0.48399999999999999</v>
      </c>
      <c r="H71" s="12" t="s">
        <v>116</v>
      </c>
      <c r="I71" s="12" t="s">
        <v>116</v>
      </c>
      <c r="J71" s="12" t="s">
        <v>116</v>
      </c>
      <c r="K71" s="12" t="s">
        <v>116</v>
      </c>
      <c r="L71" s="12" t="s">
        <v>20</v>
      </c>
      <c r="M71" s="12" t="s">
        <v>21</v>
      </c>
      <c r="N71" s="105">
        <v>1E-3</v>
      </c>
      <c r="O71" s="103">
        <v>0</v>
      </c>
      <c r="P71" s="12" t="s">
        <v>22</v>
      </c>
      <c r="Q71" s="104" t="s">
        <v>153</v>
      </c>
      <c r="R71" s="104" t="s">
        <v>154</v>
      </c>
      <c r="S71" s="104" t="s">
        <v>155</v>
      </c>
      <c r="T71" s="104"/>
    </row>
    <row r="72" spans="1:20" ht="24.95" customHeight="1" x14ac:dyDescent="0.25">
      <c r="A72" s="12" t="s">
        <v>206</v>
      </c>
      <c r="B72" s="102">
        <v>44774</v>
      </c>
      <c r="C72" s="102">
        <v>45138</v>
      </c>
      <c r="D72" s="103">
        <v>78</v>
      </c>
      <c r="E72" s="104" t="s">
        <v>152</v>
      </c>
      <c r="F72" s="13">
        <v>7.8E-2</v>
      </c>
      <c r="G72" s="99">
        <v>7.8E-2</v>
      </c>
      <c r="H72" s="12" t="s">
        <v>116</v>
      </c>
      <c r="I72" s="12" t="s">
        <v>116</v>
      </c>
      <c r="J72" s="12" t="s">
        <v>116</v>
      </c>
      <c r="K72" s="12" t="s">
        <v>116</v>
      </c>
      <c r="L72" s="12" t="s">
        <v>20</v>
      </c>
      <c r="M72" s="12" t="s">
        <v>21</v>
      </c>
      <c r="N72" s="105">
        <v>1E-3</v>
      </c>
      <c r="O72" s="103">
        <v>0</v>
      </c>
      <c r="P72" s="12" t="s">
        <v>22</v>
      </c>
      <c r="Q72" s="104" t="s">
        <v>153</v>
      </c>
      <c r="R72" s="104" t="s">
        <v>154</v>
      </c>
      <c r="S72" s="104" t="s">
        <v>155</v>
      </c>
      <c r="T72" s="104"/>
    </row>
    <row r="73" spans="1:20" ht="24.95" customHeight="1" x14ac:dyDescent="0.25">
      <c r="A73" s="12" t="s">
        <v>207</v>
      </c>
      <c r="B73" s="102">
        <v>44774</v>
      </c>
      <c r="C73" s="102">
        <v>45138</v>
      </c>
      <c r="D73" s="103">
        <v>114</v>
      </c>
      <c r="E73" s="104" t="s">
        <v>152</v>
      </c>
      <c r="F73" s="13">
        <v>0.114</v>
      </c>
      <c r="G73" s="99">
        <v>0.114</v>
      </c>
      <c r="H73" s="12" t="s">
        <v>116</v>
      </c>
      <c r="I73" s="12" t="s">
        <v>116</v>
      </c>
      <c r="J73" s="12" t="s">
        <v>116</v>
      </c>
      <c r="K73" s="12" t="s">
        <v>116</v>
      </c>
      <c r="L73" s="12" t="s">
        <v>20</v>
      </c>
      <c r="M73" s="12" t="s">
        <v>21</v>
      </c>
      <c r="N73" s="105">
        <v>1E-3</v>
      </c>
      <c r="O73" s="103">
        <v>0</v>
      </c>
      <c r="P73" s="12" t="s">
        <v>22</v>
      </c>
      <c r="Q73" s="104" t="s">
        <v>153</v>
      </c>
      <c r="R73" s="104" t="s">
        <v>154</v>
      </c>
      <c r="S73" s="104" t="s">
        <v>155</v>
      </c>
      <c r="T73" s="104"/>
    </row>
    <row r="74" spans="1:20" ht="24.95" customHeight="1" x14ac:dyDescent="0.25">
      <c r="A74" s="12" t="s">
        <v>208</v>
      </c>
      <c r="B74" s="102">
        <v>44774</v>
      </c>
      <c r="C74" s="102">
        <v>45138</v>
      </c>
      <c r="D74" s="103">
        <v>2917</v>
      </c>
      <c r="E74" s="104" t="s">
        <v>152</v>
      </c>
      <c r="F74" s="13">
        <v>2.9169999999999998</v>
      </c>
      <c r="G74" s="99">
        <v>2.9169999999999998</v>
      </c>
      <c r="H74" s="12" t="s">
        <v>116</v>
      </c>
      <c r="I74" s="12" t="s">
        <v>116</v>
      </c>
      <c r="J74" s="12" t="s">
        <v>116</v>
      </c>
      <c r="K74" s="12" t="s">
        <v>116</v>
      </c>
      <c r="L74" s="12" t="s">
        <v>20</v>
      </c>
      <c r="M74" s="12" t="s">
        <v>21</v>
      </c>
      <c r="N74" s="105">
        <v>1E-3</v>
      </c>
      <c r="O74" s="103">
        <v>0</v>
      </c>
      <c r="P74" s="12" t="s">
        <v>22</v>
      </c>
      <c r="Q74" s="104" t="s">
        <v>153</v>
      </c>
      <c r="R74" s="104" t="s">
        <v>154</v>
      </c>
      <c r="S74" s="104" t="s">
        <v>155</v>
      </c>
      <c r="T74" s="104"/>
    </row>
    <row r="75" spans="1:20" ht="24.95" customHeight="1" x14ac:dyDescent="0.25">
      <c r="A75" s="12" t="s">
        <v>209</v>
      </c>
      <c r="B75" s="102">
        <v>44774</v>
      </c>
      <c r="C75" s="102">
        <v>45138</v>
      </c>
      <c r="D75" s="103">
        <v>20347</v>
      </c>
      <c r="E75" s="104" t="s">
        <v>152</v>
      </c>
      <c r="F75" s="13">
        <v>20.347000000000001</v>
      </c>
      <c r="G75" s="99">
        <v>20.347000000000001</v>
      </c>
      <c r="H75" s="12" t="s">
        <v>116</v>
      </c>
      <c r="I75" s="12" t="s">
        <v>116</v>
      </c>
      <c r="J75" s="12" t="s">
        <v>116</v>
      </c>
      <c r="K75" s="12" t="s">
        <v>116</v>
      </c>
      <c r="L75" s="12" t="s">
        <v>20</v>
      </c>
      <c r="M75" s="12" t="s">
        <v>21</v>
      </c>
      <c r="N75" s="105">
        <v>1E-3</v>
      </c>
      <c r="O75" s="103">
        <v>0</v>
      </c>
      <c r="P75" s="12" t="s">
        <v>22</v>
      </c>
      <c r="Q75" s="104" t="s">
        <v>153</v>
      </c>
      <c r="R75" s="104" t="s">
        <v>154</v>
      </c>
      <c r="S75" s="104" t="s">
        <v>155</v>
      </c>
      <c r="T75" s="104"/>
    </row>
    <row r="76" spans="1:20" ht="24.95" customHeight="1" x14ac:dyDescent="0.25">
      <c r="A76" s="12" t="s">
        <v>210</v>
      </c>
      <c r="B76" s="102">
        <v>44774</v>
      </c>
      <c r="C76" s="102">
        <v>45138</v>
      </c>
      <c r="D76" s="103">
        <v>51</v>
      </c>
      <c r="E76" s="104" t="s">
        <v>152</v>
      </c>
      <c r="F76" s="13">
        <v>5.0999999999999997E-2</v>
      </c>
      <c r="G76" s="99">
        <v>5.0999999999999997E-2</v>
      </c>
      <c r="H76" s="12" t="s">
        <v>116</v>
      </c>
      <c r="I76" s="12" t="s">
        <v>116</v>
      </c>
      <c r="J76" s="12" t="s">
        <v>116</v>
      </c>
      <c r="K76" s="12" t="s">
        <v>116</v>
      </c>
      <c r="L76" s="12" t="s">
        <v>20</v>
      </c>
      <c r="M76" s="12" t="s">
        <v>21</v>
      </c>
      <c r="N76" s="105">
        <v>1E-3</v>
      </c>
      <c r="O76" s="103">
        <v>0</v>
      </c>
      <c r="P76" s="12" t="s">
        <v>22</v>
      </c>
      <c r="Q76" s="104" t="s">
        <v>153</v>
      </c>
      <c r="R76" s="104" t="s">
        <v>154</v>
      </c>
      <c r="S76" s="104" t="s">
        <v>155</v>
      </c>
      <c r="T76" s="104"/>
    </row>
    <row r="77" spans="1:20" ht="24.95" customHeight="1" x14ac:dyDescent="0.25">
      <c r="A77" s="12" t="s">
        <v>211</v>
      </c>
      <c r="B77" s="102">
        <v>44774</v>
      </c>
      <c r="C77" s="102">
        <v>45138</v>
      </c>
      <c r="D77" s="103">
        <v>1035</v>
      </c>
      <c r="E77" s="104" t="s">
        <v>152</v>
      </c>
      <c r="F77" s="13">
        <v>1.0349999999999999</v>
      </c>
      <c r="G77" s="99">
        <v>1.0349999999999999</v>
      </c>
      <c r="H77" s="12" t="s">
        <v>116</v>
      </c>
      <c r="I77" s="12" t="s">
        <v>116</v>
      </c>
      <c r="J77" s="12" t="s">
        <v>116</v>
      </c>
      <c r="K77" s="12" t="s">
        <v>116</v>
      </c>
      <c r="L77" s="12" t="s">
        <v>20</v>
      </c>
      <c r="M77" s="12" t="s">
        <v>21</v>
      </c>
      <c r="N77" s="105">
        <v>1E-3</v>
      </c>
      <c r="O77" s="103">
        <v>0</v>
      </c>
      <c r="P77" s="12" t="s">
        <v>22</v>
      </c>
      <c r="Q77" s="104" t="s">
        <v>153</v>
      </c>
      <c r="R77" s="104" t="s">
        <v>154</v>
      </c>
      <c r="S77" s="104" t="s">
        <v>155</v>
      </c>
      <c r="T77" s="104"/>
    </row>
    <row r="78" spans="1:20" ht="24.95" customHeight="1" x14ac:dyDescent="0.25">
      <c r="A78" s="12" t="s">
        <v>212</v>
      </c>
      <c r="B78" s="102">
        <v>44774</v>
      </c>
      <c r="C78" s="102">
        <v>45138</v>
      </c>
      <c r="D78" s="103">
        <v>2390</v>
      </c>
      <c r="E78" s="104" t="s">
        <v>152</v>
      </c>
      <c r="F78" s="13">
        <v>2.39</v>
      </c>
      <c r="G78" s="99">
        <v>2.39</v>
      </c>
      <c r="H78" s="12" t="s">
        <v>116</v>
      </c>
      <c r="I78" s="12" t="s">
        <v>116</v>
      </c>
      <c r="J78" s="12" t="s">
        <v>116</v>
      </c>
      <c r="K78" s="12" t="s">
        <v>116</v>
      </c>
      <c r="L78" s="12" t="s">
        <v>20</v>
      </c>
      <c r="M78" s="12" t="s">
        <v>21</v>
      </c>
      <c r="N78" s="105">
        <v>1E-3</v>
      </c>
      <c r="O78" s="103">
        <v>0</v>
      </c>
      <c r="P78" s="12" t="s">
        <v>22</v>
      </c>
      <c r="Q78" s="104" t="s">
        <v>153</v>
      </c>
      <c r="R78" s="104" t="s">
        <v>154</v>
      </c>
      <c r="S78" s="104" t="s">
        <v>155</v>
      </c>
      <c r="T78" s="104"/>
    </row>
    <row r="79" spans="1:20" ht="24.95" customHeight="1" x14ac:dyDescent="0.25">
      <c r="A79" s="12" t="s">
        <v>213</v>
      </c>
      <c r="B79" s="102">
        <v>44774</v>
      </c>
      <c r="C79" s="102">
        <v>45138</v>
      </c>
      <c r="D79" s="103">
        <v>1328</v>
      </c>
      <c r="E79" s="104" t="s">
        <v>152</v>
      </c>
      <c r="F79" s="13">
        <v>1.3280000000000001</v>
      </c>
      <c r="G79" s="99">
        <v>1.3280000000000001</v>
      </c>
      <c r="H79" s="12" t="s">
        <v>116</v>
      </c>
      <c r="I79" s="12" t="s">
        <v>116</v>
      </c>
      <c r="J79" s="12" t="s">
        <v>116</v>
      </c>
      <c r="K79" s="12" t="s">
        <v>116</v>
      </c>
      <c r="L79" s="12" t="s">
        <v>20</v>
      </c>
      <c r="M79" s="12" t="s">
        <v>21</v>
      </c>
      <c r="N79" s="105">
        <v>1E-3</v>
      </c>
      <c r="O79" s="103">
        <v>0</v>
      </c>
      <c r="P79" s="12" t="s">
        <v>22</v>
      </c>
      <c r="Q79" s="104" t="s">
        <v>153</v>
      </c>
      <c r="R79" s="104" t="s">
        <v>154</v>
      </c>
      <c r="S79" s="104" t="s">
        <v>155</v>
      </c>
      <c r="T79" s="104"/>
    </row>
    <row r="80" spans="1:20" ht="24.95" customHeight="1" x14ac:dyDescent="0.25">
      <c r="A80" s="12" t="s">
        <v>214</v>
      </c>
      <c r="B80" s="102">
        <v>44774</v>
      </c>
      <c r="C80" s="102">
        <v>45138</v>
      </c>
      <c r="D80" s="103">
        <v>9462</v>
      </c>
      <c r="E80" s="104" t="s">
        <v>152</v>
      </c>
      <c r="F80" s="13">
        <v>9.4619999999999997</v>
      </c>
      <c r="G80" s="99">
        <v>9.4619999999999997</v>
      </c>
      <c r="H80" s="12" t="s">
        <v>116</v>
      </c>
      <c r="I80" s="12" t="s">
        <v>116</v>
      </c>
      <c r="J80" s="12" t="s">
        <v>116</v>
      </c>
      <c r="K80" s="12" t="s">
        <v>116</v>
      </c>
      <c r="L80" s="12" t="s">
        <v>20</v>
      </c>
      <c r="M80" s="12" t="s">
        <v>21</v>
      </c>
      <c r="N80" s="105">
        <v>1E-3</v>
      </c>
      <c r="O80" s="103">
        <v>0</v>
      </c>
      <c r="P80" s="12" t="s">
        <v>22</v>
      </c>
      <c r="Q80" s="104" t="s">
        <v>153</v>
      </c>
      <c r="R80" s="104" t="s">
        <v>154</v>
      </c>
      <c r="S80" s="104" t="s">
        <v>155</v>
      </c>
      <c r="T80" s="104"/>
    </row>
    <row r="81" spans="1:20" ht="24.95" customHeight="1" x14ac:dyDescent="0.25">
      <c r="A81" s="12" t="s">
        <v>215</v>
      </c>
      <c r="B81" s="102">
        <v>44774</v>
      </c>
      <c r="C81" s="102">
        <v>45138</v>
      </c>
      <c r="D81" s="103">
        <v>42831</v>
      </c>
      <c r="E81" s="104" t="s">
        <v>152</v>
      </c>
      <c r="F81" s="13">
        <v>42.831000000000003</v>
      </c>
      <c r="G81" s="99">
        <v>42.831000000000003</v>
      </c>
      <c r="H81" s="12" t="s">
        <v>116</v>
      </c>
      <c r="I81" s="12" t="s">
        <v>116</v>
      </c>
      <c r="J81" s="12" t="s">
        <v>116</v>
      </c>
      <c r="K81" s="12" t="s">
        <v>116</v>
      </c>
      <c r="L81" s="12" t="s">
        <v>20</v>
      </c>
      <c r="M81" s="12" t="s">
        <v>21</v>
      </c>
      <c r="N81" s="105">
        <v>1E-3</v>
      </c>
      <c r="O81" s="103">
        <v>0</v>
      </c>
      <c r="P81" s="12" t="s">
        <v>22</v>
      </c>
      <c r="Q81" s="104" t="s">
        <v>153</v>
      </c>
      <c r="R81" s="104" t="s">
        <v>154</v>
      </c>
      <c r="S81" s="104" t="s">
        <v>155</v>
      </c>
      <c r="T81" s="104"/>
    </row>
    <row r="82" spans="1:20" ht="24.95" customHeight="1" x14ac:dyDescent="0.25">
      <c r="A82" s="12" t="s">
        <v>216</v>
      </c>
      <c r="B82" s="102">
        <v>44774</v>
      </c>
      <c r="C82" s="102">
        <v>45138</v>
      </c>
      <c r="D82" s="103">
        <v>3</v>
      </c>
      <c r="E82" s="104" t="s">
        <v>152</v>
      </c>
      <c r="F82" s="13">
        <v>3.0000000000000001E-3</v>
      </c>
      <c r="G82" s="99">
        <v>3.0000000000000001E-3</v>
      </c>
      <c r="H82" s="12" t="s">
        <v>116</v>
      </c>
      <c r="I82" s="12" t="s">
        <v>116</v>
      </c>
      <c r="J82" s="12" t="s">
        <v>116</v>
      </c>
      <c r="K82" s="12" t="s">
        <v>116</v>
      </c>
      <c r="L82" s="12" t="s">
        <v>20</v>
      </c>
      <c r="M82" s="12" t="s">
        <v>21</v>
      </c>
      <c r="N82" s="105">
        <v>1E-3</v>
      </c>
      <c r="O82" s="103">
        <v>0</v>
      </c>
      <c r="P82" s="12" t="s">
        <v>22</v>
      </c>
      <c r="Q82" s="104" t="s">
        <v>153</v>
      </c>
      <c r="R82" s="104" t="s">
        <v>154</v>
      </c>
      <c r="S82" s="104" t="s">
        <v>155</v>
      </c>
      <c r="T82" s="104"/>
    </row>
    <row r="83" spans="1:20" ht="24.95" customHeight="1" x14ac:dyDescent="0.25">
      <c r="A83" s="12" t="s">
        <v>217</v>
      </c>
      <c r="B83" s="102">
        <v>44774</v>
      </c>
      <c r="C83" s="102">
        <v>45138</v>
      </c>
      <c r="D83" s="103">
        <v>9922</v>
      </c>
      <c r="E83" s="104" t="s">
        <v>152</v>
      </c>
      <c r="F83" s="13">
        <v>9.9220000000000006</v>
      </c>
      <c r="G83" s="99">
        <v>9.9220000000000006</v>
      </c>
      <c r="H83" s="12" t="s">
        <v>116</v>
      </c>
      <c r="I83" s="12" t="s">
        <v>116</v>
      </c>
      <c r="J83" s="12" t="s">
        <v>116</v>
      </c>
      <c r="K83" s="12" t="s">
        <v>116</v>
      </c>
      <c r="L83" s="12" t="s">
        <v>20</v>
      </c>
      <c r="M83" s="12" t="s">
        <v>21</v>
      </c>
      <c r="N83" s="105">
        <v>1E-3</v>
      </c>
      <c r="O83" s="103">
        <v>0</v>
      </c>
      <c r="P83" s="12" t="s">
        <v>22</v>
      </c>
      <c r="Q83" s="104" t="s">
        <v>153</v>
      </c>
      <c r="R83" s="104" t="s">
        <v>154</v>
      </c>
      <c r="S83" s="104" t="s">
        <v>155</v>
      </c>
      <c r="T83" s="104"/>
    </row>
    <row r="84" spans="1:20" ht="24.95" customHeight="1" x14ac:dyDescent="0.25">
      <c r="A84" s="12" t="s">
        <v>218</v>
      </c>
      <c r="B84" s="102">
        <v>44774</v>
      </c>
      <c r="C84" s="102">
        <v>45138</v>
      </c>
      <c r="D84" s="103">
        <v>2465</v>
      </c>
      <c r="E84" s="104" t="s">
        <v>152</v>
      </c>
      <c r="F84" s="13">
        <v>2.4649999999999999</v>
      </c>
      <c r="G84" s="99">
        <v>2.4649999999999999</v>
      </c>
      <c r="H84" s="12" t="s">
        <v>116</v>
      </c>
      <c r="I84" s="12" t="s">
        <v>116</v>
      </c>
      <c r="J84" s="12" t="s">
        <v>116</v>
      </c>
      <c r="K84" s="12" t="s">
        <v>116</v>
      </c>
      <c r="L84" s="12" t="s">
        <v>20</v>
      </c>
      <c r="M84" s="12" t="s">
        <v>21</v>
      </c>
      <c r="N84" s="105">
        <v>1E-3</v>
      </c>
      <c r="O84" s="103">
        <v>0</v>
      </c>
      <c r="P84" s="12" t="s">
        <v>22</v>
      </c>
      <c r="Q84" s="104" t="s">
        <v>153</v>
      </c>
      <c r="R84" s="104" t="s">
        <v>154</v>
      </c>
      <c r="S84" s="104" t="s">
        <v>155</v>
      </c>
      <c r="T84" s="104"/>
    </row>
    <row r="85" spans="1:20" ht="24.95" customHeight="1" x14ac:dyDescent="0.25">
      <c r="A85" s="12" t="s">
        <v>219</v>
      </c>
      <c r="B85" s="102">
        <v>44774</v>
      </c>
      <c r="C85" s="102">
        <v>45138</v>
      </c>
      <c r="D85" s="103">
        <v>950</v>
      </c>
      <c r="E85" s="104" t="s">
        <v>152</v>
      </c>
      <c r="F85" s="13">
        <v>0.95</v>
      </c>
      <c r="G85" s="99">
        <v>0.95</v>
      </c>
      <c r="H85" s="12" t="s">
        <v>116</v>
      </c>
      <c r="I85" s="12" t="s">
        <v>116</v>
      </c>
      <c r="J85" s="12" t="s">
        <v>116</v>
      </c>
      <c r="K85" s="12" t="s">
        <v>116</v>
      </c>
      <c r="L85" s="12" t="s">
        <v>20</v>
      </c>
      <c r="M85" s="12" t="s">
        <v>21</v>
      </c>
      <c r="N85" s="105">
        <v>1E-3</v>
      </c>
      <c r="O85" s="103">
        <v>0</v>
      </c>
      <c r="P85" s="12" t="s">
        <v>22</v>
      </c>
      <c r="Q85" s="104" t="s">
        <v>153</v>
      </c>
      <c r="R85" s="104" t="s">
        <v>154</v>
      </c>
      <c r="S85" s="104" t="s">
        <v>155</v>
      </c>
      <c r="T85" s="104"/>
    </row>
    <row r="86" spans="1:20" ht="24.95" customHeight="1" x14ac:dyDescent="0.25">
      <c r="A86" s="12" t="s">
        <v>220</v>
      </c>
      <c r="B86" s="102">
        <v>44774</v>
      </c>
      <c r="C86" s="102">
        <v>45138</v>
      </c>
      <c r="D86" s="103">
        <v>3339</v>
      </c>
      <c r="E86" s="104" t="s">
        <v>152</v>
      </c>
      <c r="F86" s="13">
        <v>3.339</v>
      </c>
      <c r="G86" s="99">
        <v>3.339</v>
      </c>
      <c r="H86" s="12" t="s">
        <v>116</v>
      </c>
      <c r="I86" s="12" t="s">
        <v>116</v>
      </c>
      <c r="J86" s="12" t="s">
        <v>116</v>
      </c>
      <c r="K86" s="12" t="s">
        <v>116</v>
      </c>
      <c r="L86" s="12" t="s">
        <v>20</v>
      </c>
      <c r="M86" s="12" t="s">
        <v>21</v>
      </c>
      <c r="N86" s="105">
        <v>1E-3</v>
      </c>
      <c r="O86" s="103">
        <v>0</v>
      </c>
      <c r="P86" s="12" t="s">
        <v>22</v>
      </c>
      <c r="Q86" s="104" t="s">
        <v>153</v>
      </c>
      <c r="R86" s="104" t="s">
        <v>154</v>
      </c>
      <c r="S86" s="104" t="s">
        <v>155</v>
      </c>
      <c r="T86" s="104"/>
    </row>
    <row r="87" spans="1:20" ht="24.95" customHeight="1" x14ac:dyDescent="0.25">
      <c r="A87" s="12" t="s">
        <v>221</v>
      </c>
      <c r="B87" s="102">
        <v>44774</v>
      </c>
      <c r="C87" s="102">
        <v>45138</v>
      </c>
      <c r="D87" s="103">
        <v>1162</v>
      </c>
      <c r="E87" s="104" t="s">
        <v>152</v>
      </c>
      <c r="F87" s="13">
        <v>1.1619999999999999</v>
      </c>
      <c r="G87" s="99">
        <v>1.1619999999999999</v>
      </c>
      <c r="H87" s="12" t="s">
        <v>116</v>
      </c>
      <c r="I87" s="12" t="s">
        <v>116</v>
      </c>
      <c r="J87" s="12" t="s">
        <v>116</v>
      </c>
      <c r="K87" s="12" t="s">
        <v>116</v>
      </c>
      <c r="L87" s="12" t="s">
        <v>20</v>
      </c>
      <c r="M87" s="12" t="s">
        <v>21</v>
      </c>
      <c r="N87" s="105">
        <v>1E-3</v>
      </c>
      <c r="O87" s="103">
        <v>0</v>
      </c>
      <c r="P87" s="12" t="s">
        <v>22</v>
      </c>
      <c r="Q87" s="104" t="s">
        <v>153</v>
      </c>
      <c r="R87" s="104" t="s">
        <v>154</v>
      </c>
      <c r="S87" s="104" t="s">
        <v>155</v>
      </c>
      <c r="T87" s="104"/>
    </row>
    <row r="88" spans="1:20" ht="24.95" customHeight="1" x14ac:dyDescent="0.25">
      <c r="A88" s="12" t="s">
        <v>222</v>
      </c>
      <c r="B88" s="102">
        <v>44774</v>
      </c>
      <c r="C88" s="102">
        <v>45138</v>
      </c>
      <c r="D88" s="103">
        <v>45</v>
      </c>
      <c r="E88" s="104" t="s">
        <v>152</v>
      </c>
      <c r="F88" s="13">
        <v>4.4999999999999998E-2</v>
      </c>
      <c r="G88" s="99">
        <v>4.4999999999999998E-2</v>
      </c>
      <c r="H88" s="12" t="s">
        <v>116</v>
      </c>
      <c r="I88" s="12" t="s">
        <v>116</v>
      </c>
      <c r="J88" s="12" t="s">
        <v>116</v>
      </c>
      <c r="K88" s="12" t="s">
        <v>116</v>
      </c>
      <c r="L88" s="12" t="s">
        <v>20</v>
      </c>
      <c r="M88" s="12" t="s">
        <v>21</v>
      </c>
      <c r="N88" s="105">
        <v>1E-3</v>
      </c>
      <c r="O88" s="103">
        <v>0</v>
      </c>
      <c r="P88" s="12" t="s">
        <v>22</v>
      </c>
      <c r="Q88" s="104" t="s">
        <v>153</v>
      </c>
      <c r="R88" s="104" t="s">
        <v>154</v>
      </c>
      <c r="S88" s="104" t="s">
        <v>155</v>
      </c>
      <c r="T88" s="104"/>
    </row>
    <row r="89" spans="1:20" ht="24.95" customHeight="1" x14ac:dyDescent="0.25">
      <c r="A89" s="12" t="s">
        <v>223</v>
      </c>
      <c r="B89" s="102">
        <v>44774</v>
      </c>
      <c r="C89" s="102">
        <v>45138</v>
      </c>
      <c r="D89" s="103">
        <v>632</v>
      </c>
      <c r="E89" s="104" t="s">
        <v>152</v>
      </c>
      <c r="F89" s="13">
        <v>0.63200000000000001</v>
      </c>
      <c r="G89" s="99">
        <v>0.63200000000000001</v>
      </c>
      <c r="H89" s="12" t="s">
        <v>116</v>
      </c>
      <c r="I89" s="12" t="s">
        <v>116</v>
      </c>
      <c r="J89" s="12" t="s">
        <v>116</v>
      </c>
      <c r="K89" s="12" t="s">
        <v>116</v>
      </c>
      <c r="L89" s="12" t="s">
        <v>20</v>
      </c>
      <c r="M89" s="12" t="s">
        <v>21</v>
      </c>
      <c r="N89" s="105">
        <v>1E-3</v>
      </c>
      <c r="O89" s="103">
        <v>0</v>
      </c>
      <c r="P89" s="12" t="s">
        <v>22</v>
      </c>
      <c r="Q89" s="104" t="s">
        <v>153</v>
      </c>
      <c r="R89" s="104" t="s">
        <v>154</v>
      </c>
      <c r="S89" s="104" t="s">
        <v>155</v>
      </c>
      <c r="T89" s="104"/>
    </row>
    <row r="90" spans="1:20" ht="24.95" customHeight="1" x14ac:dyDescent="0.25">
      <c r="A90" s="12" t="s">
        <v>224</v>
      </c>
      <c r="B90" s="102">
        <v>44774</v>
      </c>
      <c r="C90" s="102">
        <v>45138</v>
      </c>
      <c r="D90" s="103">
        <v>43</v>
      </c>
      <c r="E90" s="104" t="s">
        <v>152</v>
      </c>
      <c r="F90" s="13">
        <v>4.2999999999999997E-2</v>
      </c>
      <c r="G90" s="99">
        <v>4.2999999999999997E-2</v>
      </c>
      <c r="H90" s="12" t="s">
        <v>116</v>
      </c>
      <c r="I90" s="12" t="s">
        <v>116</v>
      </c>
      <c r="J90" s="12" t="s">
        <v>116</v>
      </c>
      <c r="K90" s="12" t="s">
        <v>116</v>
      </c>
      <c r="L90" s="12" t="s">
        <v>20</v>
      </c>
      <c r="M90" s="12" t="s">
        <v>21</v>
      </c>
      <c r="N90" s="105">
        <v>1E-3</v>
      </c>
      <c r="O90" s="103">
        <v>0</v>
      </c>
      <c r="P90" s="12" t="s">
        <v>22</v>
      </c>
      <c r="Q90" s="104" t="s">
        <v>153</v>
      </c>
      <c r="R90" s="104" t="s">
        <v>154</v>
      </c>
      <c r="S90" s="104" t="s">
        <v>155</v>
      </c>
      <c r="T90" s="104"/>
    </row>
    <row r="91" spans="1:20" ht="24.95" customHeight="1" x14ac:dyDescent="0.25">
      <c r="A91" s="12" t="s">
        <v>225</v>
      </c>
      <c r="B91" s="102">
        <v>44774</v>
      </c>
      <c r="C91" s="102">
        <v>45138</v>
      </c>
      <c r="D91" s="103">
        <v>79</v>
      </c>
      <c r="E91" s="104" t="s">
        <v>152</v>
      </c>
      <c r="F91" s="13">
        <v>7.9000000000000001E-2</v>
      </c>
      <c r="G91" s="99">
        <v>7.9000000000000001E-2</v>
      </c>
      <c r="H91" s="12" t="s">
        <v>116</v>
      </c>
      <c r="I91" s="12" t="s">
        <v>116</v>
      </c>
      <c r="J91" s="12" t="s">
        <v>116</v>
      </c>
      <c r="K91" s="12" t="s">
        <v>116</v>
      </c>
      <c r="L91" s="12" t="s">
        <v>20</v>
      </c>
      <c r="M91" s="12" t="s">
        <v>21</v>
      </c>
      <c r="N91" s="105">
        <v>1E-3</v>
      </c>
      <c r="O91" s="103">
        <v>0</v>
      </c>
      <c r="P91" s="12" t="s">
        <v>22</v>
      </c>
      <c r="Q91" s="104" t="s">
        <v>153</v>
      </c>
      <c r="R91" s="104" t="s">
        <v>154</v>
      </c>
      <c r="S91" s="104" t="s">
        <v>155</v>
      </c>
      <c r="T91" s="104"/>
    </row>
    <row r="92" spans="1:20" ht="24.95" customHeight="1" x14ac:dyDescent="0.25">
      <c r="A92" s="12" t="s">
        <v>226</v>
      </c>
      <c r="B92" s="102">
        <v>44774</v>
      </c>
      <c r="C92" s="102">
        <v>45138</v>
      </c>
      <c r="D92" s="103">
        <v>3</v>
      </c>
      <c r="E92" s="104" t="s">
        <v>152</v>
      </c>
      <c r="F92" s="13">
        <v>3.0000000000000001E-3</v>
      </c>
      <c r="G92" s="99">
        <v>3.0000000000000001E-3</v>
      </c>
      <c r="H92" s="12" t="s">
        <v>116</v>
      </c>
      <c r="I92" s="12" t="s">
        <v>116</v>
      </c>
      <c r="J92" s="12" t="s">
        <v>116</v>
      </c>
      <c r="K92" s="12" t="s">
        <v>116</v>
      </c>
      <c r="L92" s="12" t="s">
        <v>20</v>
      </c>
      <c r="M92" s="12" t="s">
        <v>21</v>
      </c>
      <c r="N92" s="105">
        <v>1E-3</v>
      </c>
      <c r="O92" s="103">
        <v>0</v>
      </c>
      <c r="P92" s="12" t="s">
        <v>22</v>
      </c>
      <c r="Q92" s="104" t="s">
        <v>153</v>
      </c>
      <c r="R92" s="104" t="s">
        <v>154</v>
      </c>
      <c r="S92" s="104" t="s">
        <v>155</v>
      </c>
      <c r="T92" s="104"/>
    </row>
    <row r="93" spans="1:20" ht="24.95" customHeight="1" x14ac:dyDescent="0.25">
      <c r="A93" s="12" t="s">
        <v>227</v>
      </c>
      <c r="B93" s="102">
        <v>44774</v>
      </c>
      <c r="C93" s="102">
        <v>45138</v>
      </c>
      <c r="D93" s="103">
        <v>168971</v>
      </c>
      <c r="E93" s="104" t="s">
        <v>152</v>
      </c>
      <c r="F93" s="13">
        <v>168.971</v>
      </c>
      <c r="G93" s="99">
        <v>168.971</v>
      </c>
      <c r="H93" s="12" t="s">
        <v>116</v>
      </c>
      <c r="I93" s="12" t="s">
        <v>116</v>
      </c>
      <c r="J93" s="12" t="s">
        <v>116</v>
      </c>
      <c r="K93" s="12" t="s">
        <v>116</v>
      </c>
      <c r="L93" s="12" t="s">
        <v>20</v>
      </c>
      <c r="M93" s="12" t="s">
        <v>21</v>
      </c>
      <c r="N93" s="105">
        <v>1E-3</v>
      </c>
      <c r="O93" s="103">
        <v>0</v>
      </c>
      <c r="P93" s="12" t="s">
        <v>22</v>
      </c>
      <c r="Q93" s="104" t="s">
        <v>153</v>
      </c>
      <c r="R93" s="104" t="s">
        <v>154</v>
      </c>
      <c r="S93" s="104" t="s">
        <v>155</v>
      </c>
      <c r="T93" s="104"/>
    </row>
    <row r="94" spans="1:20" ht="24.95" customHeight="1" x14ac:dyDescent="0.25">
      <c r="A94" s="12" t="s">
        <v>228</v>
      </c>
      <c r="B94" s="102">
        <v>44774</v>
      </c>
      <c r="C94" s="102">
        <v>45138</v>
      </c>
      <c r="D94" s="103">
        <v>707</v>
      </c>
      <c r="E94" s="104" t="s">
        <v>152</v>
      </c>
      <c r="F94" s="13">
        <v>0.70699999999999996</v>
      </c>
      <c r="G94" s="99">
        <v>0.70699999999999996</v>
      </c>
      <c r="H94" s="12" t="s">
        <v>116</v>
      </c>
      <c r="I94" s="12" t="s">
        <v>116</v>
      </c>
      <c r="J94" s="12" t="s">
        <v>116</v>
      </c>
      <c r="K94" s="12" t="s">
        <v>116</v>
      </c>
      <c r="L94" s="12" t="s">
        <v>20</v>
      </c>
      <c r="M94" s="12" t="s">
        <v>21</v>
      </c>
      <c r="N94" s="105">
        <v>1E-3</v>
      </c>
      <c r="O94" s="103">
        <v>0</v>
      </c>
      <c r="P94" s="12" t="s">
        <v>22</v>
      </c>
      <c r="Q94" s="104" t="s">
        <v>153</v>
      </c>
      <c r="R94" s="104" t="s">
        <v>154</v>
      </c>
      <c r="S94" s="104" t="s">
        <v>155</v>
      </c>
      <c r="T94" s="104"/>
    </row>
    <row r="95" spans="1:20" ht="24.95" customHeight="1" x14ac:dyDescent="0.25">
      <c r="A95" s="12" t="s">
        <v>229</v>
      </c>
      <c r="B95" s="102">
        <v>44774</v>
      </c>
      <c r="C95" s="102">
        <v>45138</v>
      </c>
      <c r="D95" s="103">
        <v>271</v>
      </c>
      <c r="E95" s="104" t="s">
        <v>152</v>
      </c>
      <c r="F95" s="13">
        <v>0.27100000000000002</v>
      </c>
      <c r="G95" s="99">
        <v>0.27100000000000002</v>
      </c>
      <c r="H95" s="12" t="s">
        <v>116</v>
      </c>
      <c r="I95" s="12" t="s">
        <v>116</v>
      </c>
      <c r="J95" s="12" t="s">
        <v>116</v>
      </c>
      <c r="K95" s="12" t="s">
        <v>116</v>
      </c>
      <c r="L95" s="12" t="s">
        <v>20</v>
      </c>
      <c r="M95" s="12" t="s">
        <v>21</v>
      </c>
      <c r="N95" s="105">
        <v>1E-3</v>
      </c>
      <c r="O95" s="103">
        <v>0</v>
      </c>
      <c r="P95" s="12" t="s">
        <v>22</v>
      </c>
      <c r="Q95" s="104" t="s">
        <v>153</v>
      </c>
      <c r="R95" s="104" t="s">
        <v>154</v>
      </c>
      <c r="S95" s="104" t="s">
        <v>155</v>
      </c>
      <c r="T95" s="104"/>
    </row>
    <row r="96" spans="1:20" ht="24.95" customHeight="1" x14ac:dyDescent="0.25">
      <c r="A96" s="12" t="s">
        <v>230</v>
      </c>
      <c r="B96" s="102">
        <v>44774</v>
      </c>
      <c r="C96" s="102">
        <v>45138</v>
      </c>
      <c r="D96" s="103">
        <v>42745</v>
      </c>
      <c r="E96" s="104" t="s">
        <v>152</v>
      </c>
      <c r="F96" s="13">
        <v>42.744999999999997</v>
      </c>
      <c r="G96" s="99">
        <v>42.744999999999997</v>
      </c>
      <c r="H96" s="12" t="s">
        <v>116</v>
      </c>
      <c r="I96" s="12" t="s">
        <v>116</v>
      </c>
      <c r="J96" s="12" t="s">
        <v>116</v>
      </c>
      <c r="K96" s="12" t="s">
        <v>116</v>
      </c>
      <c r="L96" s="12" t="s">
        <v>20</v>
      </c>
      <c r="M96" s="12" t="s">
        <v>21</v>
      </c>
      <c r="N96" s="105">
        <v>1E-3</v>
      </c>
      <c r="O96" s="103">
        <v>0</v>
      </c>
      <c r="P96" s="12" t="s">
        <v>22</v>
      </c>
      <c r="Q96" s="104" t="s">
        <v>153</v>
      </c>
      <c r="R96" s="104" t="s">
        <v>154</v>
      </c>
      <c r="S96" s="104" t="s">
        <v>155</v>
      </c>
      <c r="T96" s="104"/>
    </row>
    <row r="97" spans="1:20" ht="24.95" customHeight="1" x14ac:dyDescent="0.25">
      <c r="A97" s="12" t="s">
        <v>231</v>
      </c>
      <c r="B97" s="102">
        <v>44774</v>
      </c>
      <c r="C97" s="102">
        <v>45138</v>
      </c>
      <c r="D97" s="103">
        <v>505</v>
      </c>
      <c r="E97" s="104" t="s">
        <v>152</v>
      </c>
      <c r="F97" s="13">
        <v>0.505</v>
      </c>
      <c r="G97" s="99">
        <v>0.505</v>
      </c>
      <c r="H97" s="12" t="s">
        <v>116</v>
      </c>
      <c r="I97" s="12" t="s">
        <v>116</v>
      </c>
      <c r="J97" s="12" t="s">
        <v>116</v>
      </c>
      <c r="K97" s="12" t="s">
        <v>116</v>
      </c>
      <c r="L97" s="12" t="s">
        <v>20</v>
      </c>
      <c r="M97" s="12" t="s">
        <v>21</v>
      </c>
      <c r="N97" s="105">
        <v>1E-3</v>
      </c>
      <c r="O97" s="103">
        <v>0</v>
      </c>
      <c r="P97" s="12" t="s">
        <v>22</v>
      </c>
      <c r="Q97" s="104" t="s">
        <v>153</v>
      </c>
      <c r="R97" s="104" t="s">
        <v>154</v>
      </c>
      <c r="S97" s="104" t="s">
        <v>155</v>
      </c>
      <c r="T97" s="104"/>
    </row>
    <row r="98" spans="1:20" ht="24.95" customHeight="1" x14ac:dyDescent="0.25">
      <c r="A98" s="12" t="s">
        <v>232</v>
      </c>
      <c r="B98" s="102">
        <v>44774</v>
      </c>
      <c r="C98" s="102">
        <v>45138</v>
      </c>
      <c r="D98" s="103">
        <v>241</v>
      </c>
      <c r="E98" s="104" t="s">
        <v>152</v>
      </c>
      <c r="F98" s="13">
        <v>0.24099999999999999</v>
      </c>
      <c r="G98" s="99">
        <v>0.24099999999999999</v>
      </c>
      <c r="H98" s="12" t="s">
        <v>116</v>
      </c>
      <c r="I98" s="12" t="s">
        <v>116</v>
      </c>
      <c r="J98" s="12" t="s">
        <v>116</v>
      </c>
      <c r="K98" s="12" t="s">
        <v>116</v>
      </c>
      <c r="L98" s="12" t="s">
        <v>20</v>
      </c>
      <c r="M98" s="12" t="s">
        <v>21</v>
      </c>
      <c r="N98" s="105">
        <v>1E-3</v>
      </c>
      <c r="O98" s="103">
        <v>0</v>
      </c>
      <c r="P98" s="12" t="s">
        <v>22</v>
      </c>
      <c r="Q98" s="104" t="s">
        <v>153</v>
      </c>
      <c r="R98" s="104" t="s">
        <v>154</v>
      </c>
      <c r="S98" s="104" t="s">
        <v>155</v>
      </c>
      <c r="T98" s="104"/>
    </row>
    <row r="99" spans="1:20" ht="24.95" customHeight="1" x14ac:dyDescent="0.25">
      <c r="A99" s="12" t="s">
        <v>233</v>
      </c>
      <c r="B99" s="102">
        <v>44774</v>
      </c>
      <c r="C99" s="102">
        <v>45138</v>
      </c>
      <c r="D99" s="103">
        <v>4107</v>
      </c>
      <c r="E99" s="104" t="s">
        <v>152</v>
      </c>
      <c r="F99" s="13">
        <v>4.1070000000000002</v>
      </c>
      <c r="G99" s="99">
        <v>4.1070000000000002</v>
      </c>
      <c r="H99" s="12" t="s">
        <v>116</v>
      </c>
      <c r="I99" s="12" t="s">
        <v>116</v>
      </c>
      <c r="J99" s="12" t="s">
        <v>116</v>
      </c>
      <c r="K99" s="12" t="s">
        <v>116</v>
      </c>
      <c r="L99" s="12" t="s">
        <v>20</v>
      </c>
      <c r="M99" s="12" t="s">
        <v>21</v>
      </c>
      <c r="N99" s="105">
        <v>1E-3</v>
      </c>
      <c r="O99" s="103">
        <v>0</v>
      </c>
      <c r="P99" s="12" t="s">
        <v>22</v>
      </c>
      <c r="Q99" s="104" t="s">
        <v>153</v>
      </c>
      <c r="R99" s="104" t="s">
        <v>154</v>
      </c>
      <c r="S99" s="104" t="s">
        <v>155</v>
      </c>
      <c r="T99" s="104"/>
    </row>
    <row r="100" spans="1:20" ht="24.95" customHeight="1" x14ac:dyDescent="0.25">
      <c r="A100" s="12" t="s">
        <v>234</v>
      </c>
      <c r="B100" s="102">
        <v>44774</v>
      </c>
      <c r="C100" s="102">
        <v>45138</v>
      </c>
      <c r="D100" s="103">
        <v>1603</v>
      </c>
      <c r="E100" s="104" t="s">
        <v>152</v>
      </c>
      <c r="F100" s="13">
        <v>1.603</v>
      </c>
      <c r="G100" s="99">
        <v>1.603</v>
      </c>
      <c r="H100" s="12" t="s">
        <v>116</v>
      </c>
      <c r="I100" s="12" t="s">
        <v>116</v>
      </c>
      <c r="J100" s="12" t="s">
        <v>116</v>
      </c>
      <c r="K100" s="12" t="s">
        <v>116</v>
      </c>
      <c r="L100" s="12" t="s">
        <v>20</v>
      </c>
      <c r="M100" s="12" t="s">
        <v>21</v>
      </c>
      <c r="N100" s="105">
        <v>1E-3</v>
      </c>
      <c r="O100" s="103">
        <v>0</v>
      </c>
      <c r="P100" s="12" t="s">
        <v>22</v>
      </c>
      <c r="Q100" s="104" t="s">
        <v>153</v>
      </c>
      <c r="R100" s="104" t="s">
        <v>154</v>
      </c>
      <c r="S100" s="104" t="s">
        <v>155</v>
      </c>
      <c r="T100" s="104"/>
    </row>
    <row r="101" spans="1:20" ht="24.95" customHeight="1" x14ac:dyDescent="0.25">
      <c r="A101" s="12" t="s">
        <v>235</v>
      </c>
      <c r="B101" s="102">
        <v>44774</v>
      </c>
      <c r="C101" s="102">
        <v>45138</v>
      </c>
      <c r="D101" s="103">
        <v>5145</v>
      </c>
      <c r="E101" s="104" t="s">
        <v>152</v>
      </c>
      <c r="F101" s="13">
        <v>5.1449999999999996</v>
      </c>
      <c r="G101" s="99">
        <v>5.1449999999999996</v>
      </c>
      <c r="H101" s="12" t="s">
        <v>116</v>
      </c>
      <c r="I101" s="12" t="s">
        <v>116</v>
      </c>
      <c r="J101" s="12" t="s">
        <v>116</v>
      </c>
      <c r="K101" s="12" t="s">
        <v>116</v>
      </c>
      <c r="L101" s="12" t="s">
        <v>20</v>
      </c>
      <c r="M101" s="12" t="s">
        <v>21</v>
      </c>
      <c r="N101" s="105">
        <v>1E-3</v>
      </c>
      <c r="O101" s="103">
        <v>0</v>
      </c>
      <c r="P101" s="12" t="s">
        <v>22</v>
      </c>
      <c r="Q101" s="104" t="s">
        <v>153</v>
      </c>
      <c r="R101" s="104" t="s">
        <v>154</v>
      </c>
      <c r="S101" s="104" t="s">
        <v>155</v>
      </c>
      <c r="T101" s="104"/>
    </row>
    <row r="102" spans="1:20" ht="24.95" customHeight="1" x14ac:dyDescent="0.25">
      <c r="A102" s="12" t="s">
        <v>236</v>
      </c>
      <c r="B102" s="102">
        <v>44774</v>
      </c>
      <c r="C102" s="102">
        <v>45138</v>
      </c>
      <c r="D102" s="103">
        <v>13</v>
      </c>
      <c r="E102" s="104" t="s">
        <v>152</v>
      </c>
      <c r="F102" s="13">
        <v>1.2999999999999999E-2</v>
      </c>
      <c r="G102" s="99">
        <v>1.2999999999999999E-2</v>
      </c>
      <c r="H102" s="12" t="s">
        <v>116</v>
      </c>
      <c r="I102" s="12" t="s">
        <v>116</v>
      </c>
      <c r="J102" s="12" t="s">
        <v>116</v>
      </c>
      <c r="K102" s="12" t="s">
        <v>116</v>
      </c>
      <c r="L102" s="12" t="s">
        <v>20</v>
      </c>
      <c r="M102" s="12" t="s">
        <v>21</v>
      </c>
      <c r="N102" s="105">
        <v>1E-3</v>
      </c>
      <c r="O102" s="103">
        <v>0</v>
      </c>
      <c r="P102" s="12" t="s">
        <v>22</v>
      </c>
      <c r="Q102" s="104" t="s">
        <v>153</v>
      </c>
      <c r="R102" s="104" t="s">
        <v>154</v>
      </c>
      <c r="S102" s="104" t="s">
        <v>155</v>
      </c>
      <c r="T102" s="104"/>
    </row>
    <row r="103" spans="1:20" ht="24.95" customHeight="1" x14ac:dyDescent="0.25">
      <c r="A103" s="12" t="s">
        <v>237</v>
      </c>
      <c r="B103" s="102">
        <v>44774</v>
      </c>
      <c r="C103" s="102">
        <v>45138</v>
      </c>
      <c r="D103" s="103">
        <v>2</v>
      </c>
      <c r="E103" s="104" t="s">
        <v>152</v>
      </c>
      <c r="F103" s="13">
        <v>2E-3</v>
      </c>
      <c r="G103" s="99">
        <v>2E-3</v>
      </c>
      <c r="H103" s="12" t="s">
        <v>116</v>
      </c>
      <c r="I103" s="12" t="s">
        <v>116</v>
      </c>
      <c r="J103" s="12" t="s">
        <v>116</v>
      </c>
      <c r="K103" s="12" t="s">
        <v>116</v>
      </c>
      <c r="L103" s="12" t="s">
        <v>20</v>
      </c>
      <c r="M103" s="12" t="s">
        <v>21</v>
      </c>
      <c r="N103" s="105">
        <v>1E-3</v>
      </c>
      <c r="O103" s="103">
        <v>0</v>
      </c>
      <c r="P103" s="12" t="s">
        <v>22</v>
      </c>
      <c r="Q103" s="104" t="s">
        <v>153</v>
      </c>
      <c r="R103" s="104" t="s">
        <v>154</v>
      </c>
      <c r="S103" s="104" t="s">
        <v>155</v>
      </c>
      <c r="T103" s="104"/>
    </row>
    <row r="104" spans="1:20" ht="24.95" customHeight="1" x14ac:dyDescent="0.25">
      <c r="A104" s="12" t="s">
        <v>238</v>
      </c>
      <c r="B104" s="102">
        <v>44774</v>
      </c>
      <c r="C104" s="102">
        <v>45138</v>
      </c>
      <c r="D104" s="103">
        <v>123</v>
      </c>
      <c r="E104" s="104" t="s">
        <v>152</v>
      </c>
      <c r="F104" s="13">
        <v>0.123</v>
      </c>
      <c r="G104" s="99">
        <v>0.123</v>
      </c>
      <c r="H104" s="12" t="s">
        <v>116</v>
      </c>
      <c r="I104" s="12" t="s">
        <v>116</v>
      </c>
      <c r="J104" s="12" t="s">
        <v>116</v>
      </c>
      <c r="K104" s="12" t="s">
        <v>116</v>
      </c>
      <c r="L104" s="12" t="s">
        <v>20</v>
      </c>
      <c r="M104" s="12" t="s">
        <v>21</v>
      </c>
      <c r="N104" s="105">
        <v>1E-3</v>
      </c>
      <c r="O104" s="103">
        <v>0</v>
      </c>
      <c r="P104" s="12" t="s">
        <v>22</v>
      </c>
      <c r="Q104" s="104" t="s">
        <v>153</v>
      </c>
      <c r="R104" s="104" t="s">
        <v>154</v>
      </c>
      <c r="S104" s="104" t="s">
        <v>155</v>
      </c>
      <c r="T104" s="104"/>
    </row>
    <row r="105" spans="1:20" ht="24.95" customHeight="1" x14ac:dyDescent="0.25">
      <c r="A105" s="12" t="s">
        <v>239</v>
      </c>
      <c r="B105" s="102">
        <v>44774</v>
      </c>
      <c r="C105" s="102">
        <v>45138</v>
      </c>
      <c r="D105" s="103">
        <v>17</v>
      </c>
      <c r="E105" s="104" t="s">
        <v>152</v>
      </c>
      <c r="F105" s="13">
        <v>1.7000000000000001E-2</v>
      </c>
      <c r="G105" s="99">
        <v>1.7000000000000001E-2</v>
      </c>
      <c r="H105" s="12" t="s">
        <v>116</v>
      </c>
      <c r="I105" s="12" t="s">
        <v>116</v>
      </c>
      <c r="J105" s="12" t="s">
        <v>116</v>
      </c>
      <c r="K105" s="12" t="s">
        <v>116</v>
      </c>
      <c r="L105" s="12" t="s">
        <v>20</v>
      </c>
      <c r="M105" s="12" t="s">
        <v>21</v>
      </c>
      <c r="N105" s="105">
        <v>1E-3</v>
      </c>
      <c r="O105" s="103">
        <v>0</v>
      </c>
      <c r="P105" s="12" t="s">
        <v>22</v>
      </c>
      <c r="Q105" s="104" t="s">
        <v>153</v>
      </c>
      <c r="R105" s="104" t="s">
        <v>154</v>
      </c>
      <c r="S105" s="104" t="s">
        <v>155</v>
      </c>
      <c r="T105" s="104"/>
    </row>
    <row r="106" spans="1:20" ht="24.95" customHeight="1" x14ac:dyDescent="0.25">
      <c r="A106" s="12" t="s">
        <v>240</v>
      </c>
      <c r="B106" s="102">
        <v>44774</v>
      </c>
      <c r="C106" s="102">
        <v>45138</v>
      </c>
      <c r="D106" s="103">
        <v>6</v>
      </c>
      <c r="E106" s="104" t="s">
        <v>152</v>
      </c>
      <c r="F106" s="13">
        <v>6.0000000000000001E-3</v>
      </c>
      <c r="G106" s="99">
        <v>6.0000000000000001E-3</v>
      </c>
      <c r="H106" s="12" t="s">
        <v>116</v>
      </c>
      <c r="I106" s="12" t="s">
        <v>116</v>
      </c>
      <c r="J106" s="12" t="s">
        <v>116</v>
      </c>
      <c r="K106" s="12" t="s">
        <v>116</v>
      </c>
      <c r="L106" s="12" t="s">
        <v>20</v>
      </c>
      <c r="M106" s="12" t="s">
        <v>21</v>
      </c>
      <c r="N106" s="105">
        <v>1E-3</v>
      </c>
      <c r="O106" s="103">
        <v>0</v>
      </c>
      <c r="P106" s="12" t="s">
        <v>22</v>
      </c>
      <c r="Q106" s="104" t="s">
        <v>153</v>
      </c>
      <c r="R106" s="104" t="s">
        <v>154</v>
      </c>
      <c r="S106" s="104" t="s">
        <v>155</v>
      </c>
      <c r="T106" s="104"/>
    </row>
    <row r="107" spans="1:20" ht="24.95" customHeight="1" x14ac:dyDescent="0.25">
      <c r="A107" s="12" t="s">
        <v>241</v>
      </c>
      <c r="B107" s="102">
        <v>44774</v>
      </c>
      <c r="C107" s="102">
        <v>45138</v>
      </c>
      <c r="D107" s="103">
        <v>160</v>
      </c>
      <c r="E107" s="104" t="s">
        <v>152</v>
      </c>
      <c r="F107" s="13">
        <v>0.16</v>
      </c>
      <c r="G107" s="99">
        <v>0.16</v>
      </c>
      <c r="H107" s="12" t="s">
        <v>116</v>
      </c>
      <c r="I107" s="12" t="s">
        <v>116</v>
      </c>
      <c r="J107" s="12" t="s">
        <v>116</v>
      </c>
      <c r="K107" s="12" t="s">
        <v>116</v>
      </c>
      <c r="L107" s="12" t="s">
        <v>20</v>
      </c>
      <c r="M107" s="12" t="s">
        <v>21</v>
      </c>
      <c r="N107" s="105">
        <v>1E-3</v>
      </c>
      <c r="O107" s="103">
        <v>0</v>
      </c>
      <c r="P107" s="12" t="s">
        <v>22</v>
      </c>
      <c r="Q107" s="104" t="s">
        <v>153</v>
      </c>
      <c r="R107" s="104" t="s">
        <v>154</v>
      </c>
      <c r="S107" s="104" t="s">
        <v>155</v>
      </c>
      <c r="T107" s="104"/>
    </row>
    <row r="108" spans="1:20" ht="24.95" customHeight="1" x14ac:dyDescent="0.25">
      <c r="A108" s="12" t="s">
        <v>242</v>
      </c>
      <c r="B108" s="102">
        <v>44774</v>
      </c>
      <c r="C108" s="102">
        <v>45138</v>
      </c>
      <c r="D108" s="103">
        <v>5</v>
      </c>
      <c r="E108" s="104" t="s">
        <v>152</v>
      </c>
      <c r="F108" s="13">
        <v>5.0000000000000001E-3</v>
      </c>
      <c r="G108" s="99">
        <v>5.0000000000000001E-3</v>
      </c>
      <c r="H108" s="12" t="s">
        <v>116</v>
      </c>
      <c r="I108" s="12" t="s">
        <v>116</v>
      </c>
      <c r="J108" s="12" t="s">
        <v>116</v>
      </c>
      <c r="K108" s="12" t="s">
        <v>116</v>
      </c>
      <c r="L108" s="12" t="s">
        <v>20</v>
      </c>
      <c r="M108" s="12" t="s">
        <v>21</v>
      </c>
      <c r="N108" s="105">
        <v>1E-3</v>
      </c>
      <c r="O108" s="103">
        <v>0</v>
      </c>
      <c r="P108" s="12" t="s">
        <v>22</v>
      </c>
      <c r="Q108" s="104" t="s">
        <v>153</v>
      </c>
      <c r="R108" s="104" t="s">
        <v>154</v>
      </c>
      <c r="S108" s="104" t="s">
        <v>155</v>
      </c>
      <c r="T108" s="104"/>
    </row>
    <row r="109" spans="1:20" ht="24.95" customHeight="1" x14ac:dyDescent="0.25">
      <c r="A109" s="12" t="s">
        <v>243</v>
      </c>
      <c r="B109" s="102">
        <v>44774</v>
      </c>
      <c r="C109" s="102">
        <v>45138</v>
      </c>
      <c r="D109" s="103">
        <v>30</v>
      </c>
      <c r="E109" s="104" t="s">
        <v>152</v>
      </c>
      <c r="F109" s="13">
        <v>0.03</v>
      </c>
      <c r="G109" s="99">
        <v>0.03</v>
      </c>
      <c r="H109" s="12" t="s">
        <v>116</v>
      </c>
      <c r="I109" s="12" t="s">
        <v>116</v>
      </c>
      <c r="J109" s="12" t="s">
        <v>116</v>
      </c>
      <c r="K109" s="12" t="s">
        <v>116</v>
      </c>
      <c r="L109" s="12" t="s">
        <v>20</v>
      </c>
      <c r="M109" s="12" t="s">
        <v>21</v>
      </c>
      <c r="N109" s="105">
        <v>1E-3</v>
      </c>
      <c r="O109" s="103">
        <v>0</v>
      </c>
      <c r="P109" s="12" t="s">
        <v>22</v>
      </c>
      <c r="Q109" s="104" t="s">
        <v>153</v>
      </c>
      <c r="R109" s="104" t="s">
        <v>154</v>
      </c>
      <c r="S109" s="104" t="s">
        <v>155</v>
      </c>
      <c r="T109" s="104"/>
    </row>
    <row r="110" spans="1:20" ht="24.95" customHeight="1" x14ac:dyDescent="0.25">
      <c r="A110" s="12" t="s">
        <v>244</v>
      </c>
      <c r="B110" s="102">
        <v>44774</v>
      </c>
      <c r="C110" s="102">
        <v>45138</v>
      </c>
      <c r="D110" s="103">
        <v>38</v>
      </c>
      <c r="E110" s="104" t="s">
        <v>152</v>
      </c>
      <c r="F110" s="13">
        <v>3.7999999999999999E-2</v>
      </c>
      <c r="G110" s="99">
        <v>3.7999999999999999E-2</v>
      </c>
      <c r="H110" s="12" t="s">
        <v>116</v>
      </c>
      <c r="I110" s="12" t="s">
        <v>116</v>
      </c>
      <c r="J110" s="12" t="s">
        <v>116</v>
      </c>
      <c r="K110" s="12" t="s">
        <v>116</v>
      </c>
      <c r="L110" s="12" t="s">
        <v>20</v>
      </c>
      <c r="M110" s="12" t="s">
        <v>21</v>
      </c>
      <c r="N110" s="105">
        <v>1E-3</v>
      </c>
      <c r="O110" s="103">
        <v>0</v>
      </c>
      <c r="P110" s="12" t="s">
        <v>22</v>
      </c>
      <c r="Q110" s="104" t="s">
        <v>153</v>
      </c>
      <c r="R110" s="104" t="s">
        <v>154</v>
      </c>
      <c r="S110" s="104" t="s">
        <v>155</v>
      </c>
      <c r="T110" s="104"/>
    </row>
    <row r="111" spans="1:20" ht="24.95" customHeight="1" x14ac:dyDescent="0.25">
      <c r="A111" s="12" t="s">
        <v>245</v>
      </c>
      <c r="B111" s="102">
        <v>44774</v>
      </c>
      <c r="C111" s="102">
        <v>45138</v>
      </c>
      <c r="D111" s="103">
        <v>327</v>
      </c>
      <c r="E111" s="104" t="s">
        <v>152</v>
      </c>
      <c r="F111" s="13">
        <v>0.32700000000000001</v>
      </c>
      <c r="G111" s="99">
        <v>0.32700000000000001</v>
      </c>
      <c r="H111" s="12" t="s">
        <v>116</v>
      </c>
      <c r="I111" s="12" t="s">
        <v>116</v>
      </c>
      <c r="J111" s="12" t="s">
        <v>116</v>
      </c>
      <c r="K111" s="12" t="s">
        <v>116</v>
      </c>
      <c r="L111" s="12" t="s">
        <v>20</v>
      </c>
      <c r="M111" s="12" t="s">
        <v>21</v>
      </c>
      <c r="N111" s="105">
        <v>1E-3</v>
      </c>
      <c r="O111" s="103">
        <v>0</v>
      </c>
      <c r="P111" s="12" t="s">
        <v>22</v>
      </c>
      <c r="Q111" s="104" t="s">
        <v>153</v>
      </c>
      <c r="R111" s="104" t="s">
        <v>154</v>
      </c>
      <c r="S111" s="104" t="s">
        <v>155</v>
      </c>
      <c r="T111" s="104"/>
    </row>
    <row r="112" spans="1:20" ht="24.95" customHeight="1" x14ac:dyDescent="0.25">
      <c r="A112" s="12" t="s">
        <v>246</v>
      </c>
      <c r="B112" s="102">
        <v>44774</v>
      </c>
      <c r="C112" s="102">
        <v>45138</v>
      </c>
      <c r="D112" s="103">
        <v>791</v>
      </c>
      <c r="E112" s="104" t="s">
        <v>152</v>
      </c>
      <c r="F112" s="13">
        <v>0.79100000000000004</v>
      </c>
      <c r="G112" s="99">
        <v>0.79100000000000004</v>
      </c>
      <c r="H112" s="12" t="s">
        <v>116</v>
      </c>
      <c r="I112" s="12" t="s">
        <v>116</v>
      </c>
      <c r="J112" s="12" t="s">
        <v>116</v>
      </c>
      <c r="K112" s="12" t="s">
        <v>116</v>
      </c>
      <c r="L112" s="12" t="s">
        <v>20</v>
      </c>
      <c r="M112" s="12" t="s">
        <v>21</v>
      </c>
      <c r="N112" s="105">
        <v>1E-3</v>
      </c>
      <c r="O112" s="103">
        <v>0</v>
      </c>
      <c r="P112" s="12" t="s">
        <v>22</v>
      </c>
      <c r="Q112" s="104" t="s">
        <v>153</v>
      </c>
      <c r="R112" s="104" t="s">
        <v>154</v>
      </c>
      <c r="S112" s="104" t="s">
        <v>155</v>
      </c>
      <c r="T112" s="104"/>
    </row>
    <row r="113" spans="1:20" ht="24.95" customHeight="1" x14ac:dyDescent="0.25">
      <c r="A113" s="12" t="s">
        <v>247</v>
      </c>
      <c r="B113" s="102">
        <v>44774</v>
      </c>
      <c r="C113" s="102">
        <v>45138</v>
      </c>
      <c r="D113" s="103">
        <v>102</v>
      </c>
      <c r="E113" s="104" t="s">
        <v>152</v>
      </c>
      <c r="F113" s="13">
        <v>0.10199999999999999</v>
      </c>
      <c r="G113" s="99">
        <v>0.10199999999999999</v>
      </c>
      <c r="H113" s="12" t="s">
        <v>116</v>
      </c>
      <c r="I113" s="12" t="s">
        <v>116</v>
      </c>
      <c r="J113" s="12" t="s">
        <v>116</v>
      </c>
      <c r="K113" s="12" t="s">
        <v>116</v>
      </c>
      <c r="L113" s="12" t="s">
        <v>20</v>
      </c>
      <c r="M113" s="12" t="s">
        <v>21</v>
      </c>
      <c r="N113" s="105">
        <v>1E-3</v>
      </c>
      <c r="O113" s="103">
        <v>0</v>
      </c>
      <c r="P113" s="12" t="s">
        <v>22</v>
      </c>
      <c r="Q113" s="104" t="s">
        <v>153</v>
      </c>
      <c r="R113" s="104" t="s">
        <v>154</v>
      </c>
      <c r="S113" s="104" t="s">
        <v>155</v>
      </c>
      <c r="T113" s="104"/>
    </row>
    <row r="114" spans="1:20" ht="24.95" customHeight="1" x14ac:dyDescent="0.25">
      <c r="A114" s="12" t="s">
        <v>248</v>
      </c>
      <c r="B114" s="102">
        <v>44774</v>
      </c>
      <c r="C114" s="102">
        <v>45138</v>
      </c>
      <c r="D114" s="103">
        <v>84</v>
      </c>
      <c r="E114" s="104" t="s">
        <v>152</v>
      </c>
      <c r="F114" s="13">
        <v>8.4000000000000005E-2</v>
      </c>
      <c r="G114" s="99">
        <v>8.4000000000000005E-2</v>
      </c>
      <c r="H114" s="12" t="s">
        <v>116</v>
      </c>
      <c r="I114" s="12" t="s">
        <v>116</v>
      </c>
      <c r="J114" s="12" t="s">
        <v>116</v>
      </c>
      <c r="K114" s="12" t="s">
        <v>116</v>
      </c>
      <c r="L114" s="12" t="s">
        <v>20</v>
      </c>
      <c r="M114" s="12" t="s">
        <v>21</v>
      </c>
      <c r="N114" s="105">
        <v>1E-3</v>
      </c>
      <c r="O114" s="103">
        <v>0</v>
      </c>
      <c r="P114" s="12" t="s">
        <v>22</v>
      </c>
      <c r="Q114" s="104" t="s">
        <v>153</v>
      </c>
      <c r="R114" s="104" t="s">
        <v>154</v>
      </c>
      <c r="S114" s="104" t="s">
        <v>155</v>
      </c>
      <c r="T114" s="104"/>
    </row>
    <row r="115" spans="1:20" ht="24.95" customHeight="1" x14ac:dyDescent="0.25">
      <c r="A115" s="12" t="s">
        <v>249</v>
      </c>
      <c r="B115" s="102">
        <v>44774</v>
      </c>
      <c r="C115" s="102">
        <v>45138</v>
      </c>
      <c r="D115" s="103">
        <v>179</v>
      </c>
      <c r="E115" s="104" t="s">
        <v>152</v>
      </c>
      <c r="F115" s="13">
        <v>0.17899999999999999</v>
      </c>
      <c r="G115" s="99">
        <v>0.17899999999999999</v>
      </c>
      <c r="H115" s="12" t="s">
        <v>116</v>
      </c>
      <c r="I115" s="12" t="s">
        <v>116</v>
      </c>
      <c r="J115" s="12" t="s">
        <v>116</v>
      </c>
      <c r="K115" s="12" t="s">
        <v>116</v>
      </c>
      <c r="L115" s="12" t="s">
        <v>20</v>
      </c>
      <c r="M115" s="12" t="s">
        <v>21</v>
      </c>
      <c r="N115" s="105">
        <v>1E-3</v>
      </c>
      <c r="O115" s="103">
        <v>0</v>
      </c>
      <c r="P115" s="12" t="s">
        <v>22</v>
      </c>
      <c r="Q115" s="104" t="s">
        <v>153</v>
      </c>
      <c r="R115" s="104" t="s">
        <v>154</v>
      </c>
      <c r="S115" s="104" t="s">
        <v>155</v>
      </c>
      <c r="T115" s="104"/>
    </row>
    <row r="116" spans="1:20" ht="24.95" customHeight="1" x14ac:dyDescent="0.25">
      <c r="A116" s="12" t="s">
        <v>250</v>
      </c>
      <c r="B116" s="102">
        <v>44774</v>
      </c>
      <c r="C116" s="102">
        <v>45138</v>
      </c>
      <c r="D116" s="103">
        <v>6</v>
      </c>
      <c r="E116" s="104" t="s">
        <v>152</v>
      </c>
      <c r="F116" s="13">
        <v>6.0000000000000001E-3</v>
      </c>
      <c r="G116" s="99">
        <v>6.0000000000000001E-3</v>
      </c>
      <c r="H116" s="12" t="s">
        <v>116</v>
      </c>
      <c r="I116" s="12" t="s">
        <v>116</v>
      </c>
      <c r="J116" s="12" t="s">
        <v>116</v>
      </c>
      <c r="K116" s="12" t="s">
        <v>116</v>
      </c>
      <c r="L116" s="12" t="s">
        <v>20</v>
      </c>
      <c r="M116" s="12" t="s">
        <v>21</v>
      </c>
      <c r="N116" s="105">
        <v>1E-3</v>
      </c>
      <c r="O116" s="103">
        <v>0</v>
      </c>
      <c r="P116" s="12" t="s">
        <v>22</v>
      </c>
      <c r="Q116" s="104" t="s">
        <v>153</v>
      </c>
      <c r="R116" s="104" t="s">
        <v>154</v>
      </c>
      <c r="S116" s="104" t="s">
        <v>155</v>
      </c>
      <c r="T116" s="104"/>
    </row>
    <row r="117" spans="1:20" ht="24.95" customHeight="1" x14ac:dyDescent="0.25">
      <c r="A117" s="12" t="s">
        <v>251</v>
      </c>
      <c r="B117" s="102">
        <v>44774</v>
      </c>
      <c r="C117" s="102">
        <v>45138</v>
      </c>
      <c r="D117" s="103">
        <v>4</v>
      </c>
      <c r="E117" s="104" t="s">
        <v>152</v>
      </c>
      <c r="F117" s="13">
        <v>4.0000000000000001E-3</v>
      </c>
      <c r="G117" s="99">
        <v>4.0000000000000001E-3</v>
      </c>
      <c r="H117" s="12" t="s">
        <v>116</v>
      </c>
      <c r="I117" s="12" t="s">
        <v>116</v>
      </c>
      <c r="J117" s="12" t="s">
        <v>116</v>
      </c>
      <c r="K117" s="12" t="s">
        <v>116</v>
      </c>
      <c r="L117" s="12" t="s">
        <v>20</v>
      </c>
      <c r="M117" s="12" t="s">
        <v>21</v>
      </c>
      <c r="N117" s="105">
        <v>1E-3</v>
      </c>
      <c r="O117" s="103">
        <v>0</v>
      </c>
      <c r="P117" s="12" t="s">
        <v>22</v>
      </c>
      <c r="Q117" s="104" t="s">
        <v>153</v>
      </c>
      <c r="R117" s="104" t="s">
        <v>154</v>
      </c>
      <c r="S117" s="104" t="s">
        <v>155</v>
      </c>
      <c r="T117" s="104"/>
    </row>
    <row r="118" spans="1:20" ht="24.95" customHeight="1" x14ac:dyDescent="0.25">
      <c r="A118" s="12" t="s">
        <v>252</v>
      </c>
      <c r="B118" s="102">
        <v>44774</v>
      </c>
      <c r="C118" s="102">
        <v>45138</v>
      </c>
      <c r="D118" s="103">
        <v>29</v>
      </c>
      <c r="E118" s="104" t="s">
        <v>152</v>
      </c>
      <c r="F118" s="13">
        <v>2.9000000000000001E-2</v>
      </c>
      <c r="G118" s="99">
        <v>2.9000000000000001E-2</v>
      </c>
      <c r="H118" s="12" t="s">
        <v>116</v>
      </c>
      <c r="I118" s="12" t="s">
        <v>116</v>
      </c>
      <c r="J118" s="12" t="s">
        <v>116</v>
      </c>
      <c r="K118" s="12" t="s">
        <v>116</v>
      </c>
      <c r="L118" s="12" t="s">
        <v>20</v>
      </c>
      <c r="M118" s="12" t="s">
        <v>21</v>
      </c>
      <c r="N118" s="105">
        <v>1E-3</v>
      </c>
      <c r="O118" s="103">
        <v>0</v>
      </c>
      <c r="P118" s="12" t="s">
        <v>22</v>
      </c>
      <c r="Q118" s="104" t="s">
        <v>153</v>
      </c>
      <c r="R118" s="104" t="s">
        <v>154</v>
      </c>
      <c r="S118" s="104" t="s">
        <v>155</v>
      </c>
      <c r="T118" s="104"/>
    </row>
    <row r="119" spans="1:20" ht="24.95" customHeight="1" x14ac:dyDescent="0.25">
      <c r="A119" s="12" t="s">
        <v>253</v>
      </c>
      <c r="B119" s="102">
        <v>44774</v>
      </c>
      <c r="C119" s="102">
        <v>45138</v>
      </c>
      <c r="D119" s="103">
        <v>797642</v>
      </c>
      <c r="E119" s="104" t="s">
        <v>115</v>
      </c>
      <c r="F119" s="13">
        <v>143.293992374</v>
      </c>
      <c r="G119" s="99">
        <v>143.293992374</v>
      </c>
      <c r="H119" s="12" t="s">
        <v>116</v>
      </c>
      <c r="I119" s="12" t="s">
        <v>116</v>
      </c>
      <c r="J119" s="12" t="s">
        <v>116</v>
      </c>
      <c r="K119" s="12" t="s">
        <v>116</v>
      </c>
      <c r="L119" s="12" t="s">
        <v>15</v>
      </c>
      <c r="M119" s="12" t="s">
        <v>16</v>
      </c>
      <c r="N119" s="105">
        <v>1.7964700000000001E-4</v>
      </c>
      <c r="O119" s="103">
        <v>797642</v>
      </c>
      <c r="P119" s="12" t="s">
        <v>17</v>
      </c>
      <c r="Q119" s="104" t="s">
        <v>117</v>
      </c>
      <c r="R119" s="104" t="s">
        <v>145</v>
      </c>
      <c r="S119" s="104" t="s">
        <v>145</v>
      </c>
      <c r="T119" s="104"/>
    </row>
    <row r="120" spans="1:20" ht="24.95" customHeight="1" x14ac:dyDescent="0.25">
      <c r="A120" s="12" t="s">
        <v>254</v>
      </c>
      <c r="B120" s="102">
        <v>44774</v>
      </c>
      <c r="C120" s="102">
        <v>45138</v>
      </c>
      <c r="D120" s="103">
        <v>35929</v>
      </c>
      <c r="E120" s="104" t="s">
        <v>255</v>
      </c>
      <c r="F120" s="13">
        <v>9.6613440290000003</v>
      </c>
      <c r="G120" s="99">
        <v>9.6613440290000003</v>
      </c>
      <c r="H120" s="12" t="s">
        <v>116</v>
      </c>
      <c r="I120" s="12" t="s">
        <v>116</v>
      </c>
      <c r="J120" s="12" t="s">
        <v>116</v>
      </c>
      <c r="K120" s="12" t="s">
        <v>116</v>
      </c>
      <c r="L120" s="12" t="s">
        <v>20</v>
      </c>
      <c r="M120" s="12" t="s">
        <v>59</v>
      </c>
      <c r="N120" s="105">
        <v>2.6890099999999999E-4</v>
      </c>
      <c r="O120" s="103">
        <v>0</v>
      </c>
      <c r="P120" s="12" t="s">
        <v>61</v>
      </c>
      <c r="Q120" s="104" t="s">
        <v>153</v>
      </c>
      <c r="R120" s="104" t="s">
        <v>256</v>
      </c>
      <c r="S120" s="104" t="s">
        <v>257</v>
      </c>
      <c r="T120" s="104"/>
    </row>
    <row r="121" spans="1:20" ht="24.95" customHeight="1" x14ac:dyDescent="0.25">
      <c r="A121" s="12" t="s">
        <v>258</v>
      </c>
      <c r="B121" s="102">
        <v>44774</v>
      </c>
      <c r="C121" s="102">
        <v>45138</v>
      </c>
      <c r="D121" s="103">
        <v>169025</v>
      </c>
      <c r="E121" s="104" t="s">
        <v>255</v>
      </c>
      <c r="F121" s="13">
        <v>90.243630675000006</v>
      </c>
      <c r="G121" s="99">
        <v>90.243630675000006</v>
      </c>
      <c r="H121" s="12" t="s">
        <v>116</v>
      </c>
      <c r="I121" s="12" t="s">
        <v>116</v>
      </c>
      <c r="J121" s="12" t="s">
        <v>116</v>
      </c>
      <c r="K121" s="12" t="s">
        <v>116</v>
      </c>
      <c r="L121" s="12" t="s">
        <v>20</v>
      </c>
      <c r="M121" s="12" t="s">
        <v>59</v>
      </c>
      <c r="N121" s="105">
        <v>5.3390700000000002E-4</v>
      </c>
      <c r="O121" s="103">
        <v>0</v>
      </c>
      <c r="P121" s="12" t="s">
        <v>60</v>
      </c>
      <c r="Q121" s="104" t="s">
        <v>153</v>
      </c>
      <c r="R121" s="104" t="s">
        <v>256</v>
      </c>
      <c r="S121" s="104" t="s">
        <v>257</v>
      </c>
      <c r="T121" s="104"/>
    </row>
    <row r="122" spans="1:20" ht="24.95" customHeight="1" x14ac:dyDescent="0.25">
      <c r="A122" s="12" t="s">
        <v>259</v>
      </c>
      <c r="B122" s="102">
        <v>44774</v>
      </c>
      <c r="C122" s="102">
        <v>45138</v>
      </c>
      <c r="D122" s="103">
        <v>37996</v>
      </c>
      <c r="E122" s="104" t="s">
        <v>255</v>
      </c>
      <c r="F122" s="13">
        <v>4.6159440600000003</v>
      </c>
      <c r="G122" s="99">
        <v>4.6159440600000003</v>
      </c>
      <c r="H122" s="12" t="s">
        <v>116</v>
      </c>
      <c r="I122" s="12" t="s">
        <v>116</v>
      </c>
      <c r="J122" s="12" t="s">
        <v>116</v>
      </c>
      <c r="K122" s="12" t="s">
        <v>116</v>
      </c>
      <c r="L122" s="12" t="s">
        <v>20</v>
      </c>
      <c r="M122" s="12" t="s">
        <v>21</v>
      </c>
      <c r="N122" s="105">
        <v>1.2148500000000001E-4</v>
      </c>
      <c r="O122" s="103">
        <v>0</v>
      </c>
      <c r="P122" s="12" t="s">
        <v>39</v>
      </c>
      <c r="Q122" s="104" t="s">
        <v>153</v>
      </c>
      <c r="R122" s="104" t="s">
        <v>256</v>
      </c>
      <c r="S122" s="104" t="s">
        <v>257</v>
      </c>
      <c r="T122" s="104"/>
    </row>
    <row r="123" spans="1:20" ht="24.95" customHeight="1" x14ac:dyDescent="0.25">
      <c r="A123" s="12" t="s">
        <v>260</v>
      </c>
      <c r="B123" s="102">
        <v>44774</v>
      </c>
      <c r="C123" s="102">
        <v>45138</v>
      </c>
      <c r="D123" s="103">
        <v>143714</v>
      </c>
      <c r="E123" s="104" t="s">
        <v>255</v>
      </c>
      <c r="F123" s="13">
        <v>15.763270090000001</v>
      </c>
      <c r="G123" s="99">
        <v>15.763270090000001</v>
      </c>
      <c r="H123" s="12" t="s">
        <v>116</v>
      </c>
      <c r="I123" s="12" t="s">
        <v>116</v>
      </c>
      <c r="J123" s="12" t="s">
        <v>116</v>
      </c>
      <c r="K123" s="12" t="s">
        <v>116</v>
      </c>
      <c r="L123" s="12" t="s">
        <v>20</v>
      </c>
      <c r="M123" s="12" t="s">
        <v>21</v>
      </c>
      <c r="N123" s="105">
        <v>1.09685E-4</v>
      </c>
      <c r="O123" s="103">
        <v>0</v>
      </c>
      <c r="P123" s="12" t="s">
        <v>27</v>
      </c>
      <c r="Q123" s="104" t="s">
        <v>153</v>
      </c>
      <c r="R123" s="104" t="s">
        <v>256</v>
      </c>
      <c r="S123" s="104" t="s">
        <v>257</v>
      </c>
      <c r="T123" s="104"/>
    </row>
    <row r="124" spans="1:20" ht="24.95" customHeight="1" x14ac:dyDescent="0.25">
      <c r="A124" s="12" t="s">
        <v>261</v>
      </c>
      <c r="B124" s="102">
        <v>44774</v>
      </c>
      <c r="C124" s="102">
        <v>45138</v>
      </c>
      <c r="D124" s="103">
        <v>88158</v>
      </c>
      <c r="E124" s="104" t="s">
        <v>255</v>
      </c>
      <c r="F124" s="13">
        <v>12.265510698</v>
      </c>
      <c r="G124" s="99">
        <v>12.265510698</v>
      </c>
      <c r="H124" s="12" t="s">
        <v>116</v>
      </c>
      <c r="I124" s="12" t="s">
        <v>116</v>
      </c>
      <c r="J124" s="12" t="s">
        <v>116</v>
      </c>
      <c r="K124" s="12" t="s">
        <v>116</v>
      </c>
      <c r="L124" s="12" t="s">
        <v>20</v>
      </c>
      <c r="M124" s="12" t="s">
        <v>21</v>
      </c>
      <c r="N124" s="105">
        <v>1.3913099999999999E-4</v>
      </c>
      <c r="O124" s="103">
        <v>0</v>
      </c>
      <c r="P124" s="12" t="s">
        <v>29</v>
      </c>
      <c r="Q124" s="104" t="s">
        <v>153</v>
      </c>
      <c r="R124" s="104" t="s">
        <v>256</v>
      </c>
      <c r="S124" s="104" t="s">
        <v>257</v>
      </c>
      <c r="T124" s="104"/>
    </row>
    <row r="125" spans="1:20" ht="24.95" customHeight="1" x14ac:dyDescent="0.25">
      <c r="A125" s="12" t="s">
        <v>262</v>
      </c>
      <c r="B125" s="102">
        <v>44774</v>
      </c>
      <c r="C125" s="102">
        <v>45138</v>
      </c>
      <c r="D125" s="103">
        <v>55933</v>
      </c>
      <c r="E125" s="104" t="s">
        <v>255</v>
      </c>
      <c r="F125" s="13">
        <v>14.541125742</v>
      </c>
      <c r="G125" s="99">
        <v>14.541125742</v>
      </c>
      <c r="H125" s="12" t="s">
        <v>116</v>
      </c>
      <c r="I125" s="12" t="s">
        <v>116</v>
      </c>
      <c r="J125" s="12" t="s">
        <v>116</v>
      </c>
      <c r="K125" s="12" t="s">
        <v>116</v>
      </c>
      <c r="L125" s="12" t="s">
        <v>20</v>
      </c>
      <c r="M125" s="12" t="s">
        <v>21</v>
      </c>
      <c r="N125" s="105">
        <v>2.59974E-4</v>
      </c>
      <c r="O125" s="103">
        <v>0</v>
      </c>
      <c r="P125" s="12" t="s">
        <v>28</v>
      </c>
      <c r="Q125" s="104" t="s">
        <v>153</v>
      </c>
      <c r="R125" s="104" t="s">
        <v>256</v>
      </c>
      <c r="S125" s="104" t="s">
        <v>257</v>
      </c>
      <c r="T125" s="104"/>
    </row>
    <row r="126" spans="1:20" ht="24.95" customHeight="1" x14ac:dyDescent="0.25">
      <c r="A126" s="12" t="s">
        <v>263</v>
      </c>
      <c r="B126" s="102">
        <v>44774</v>
      </c>
      <c r="C126" s="102">
        <v>45138</v>
      </c>
      <c r="D126" s="103">
        <v>3729</v>
      </c>
      <c r="E126" s="104" t="s">
        <v>255</v>
      </c>
      <c r="F126" s="13">
        <v>1.325980194</v>
      </c>
      <c r="G126" s="99">
        <v>1.325980194</v>
      </c>
      <c r="H126" s="12" t="s">
        <v>116</v>
      </c>
      <c r="I126" s="12" t="s">
        <v>116</v>
      </c>
      <c r="J126" s="12" t="s">
        <v>116</v>
      </c>
      <c r="K126" s="12" t="s">
        <v>116</v>
      </c>
      <c r="L126" s="12" t="s">
        <v>20</v>
      </c>
      <c r="M126" s="12" t="s">
        <v>21</v>
      </c>
      <c r="N126" s="105">
        <v>3.5558600000000002E-4</v>
      </c>
      <c r="O126" s="103">
        <v>0</v>
      </c>
      <c r="P126" s="12" t="s">
        <v>46</v>
      </c>
      <c r="Q126" s="104" t="s">
        <v>153</v>
      </c>
      <c r="R126" s="104" t="s">
        <v>256</v>
      </c>
      <c r="S126" s="104" t="s">
        <v>257</v>
      </c>
      <c r="T126" s="104"/>
    </row>
    <row r="127" spans="1:20" ht="24.95" customHeight="1" x14ac:dyDescent="0.25">
      <c r="A127" s="12" t="s">
        <v>264</v>
      </c>
      <c r="B127" s="102">
        <v>44774</v>
      </c>
      <c r="C127" s="102">
        <v>45138</v>
      </c>
      <c r="D127" s="103">
        <v>43097</v>
      </c>
      <c r="E127" s="104" t="s">
        <v>255</v>
      </c>
      <c r="F127" s="13">
        <v>4.8113490800000003</v>
      </c>
      <c r="G127" s="99">
        <v>4.8113490800000003</v>
      </c>
      <c r="H127" s="12" t="s">
        <v>116</v>
      </c>
      <c r="I127" s="12" t="s">
        <v>116</v>
      </c>
      <c r="J127" s="12" t="s">
        <v>116</v>
      </c>
      <c r="K127" s="12" t="s">
        <v>116</v>
      </c>
      <c r="L127" s="12" t="s">
        <v>20</v>
      </c>
      <c r="M127" s="12" t="s">
        <v>21</v>
      </c>
      <c r="N127" s="105">
        <v>1.1163999999999999E-4</v>
      </c>
      <c r="O127" s="103">
        <v>0</v>
      </c>
      <c r="P127" s="12" t="s">
        <v>38</v>
      </c>
      <c r="Q127" s="104" t="s">
        <v>153</v>
      </c>
      <c r="R127" s="104" t="s">
        <v>256</v>
      </c>
      <c r="S127" s="104" t="s">
        <v>257</v>
      </c>
      <c r="T127" s="104"/>
    </row>
    <row r="128" spans="1:20" ht="24.95" customHeight="1" x14ac:dyDescent="0.25">
      <c r="A128" s="12" t="s">
        <v>265</v>
      </c>
      <c r="B128" s="102">
        <v>44774</v>
      </c>
      <c r="C128" s="102">
        <v>45138</v>
      </c>
      <c r="D128" s="103">
        <v>102924</v>
      </c>
      <c r="E128" s="104" t="s">
        <v>255</v>
      </c>
      <c r="F128" s="13">
        <v>10.84716036</v>
      </c>
      <c r="G128" s="99">
        <v>10.84716036</v>
      </c>
      <c r="H128" s="12" t="s">
        <v>116</v>
      </c>
      <c r="I128" s="12" t="s">
        <v>116</v>
      </c>
      <c r="J128" s="12" t="s">
        <v>116</v>
      </c>
      <c r="K128" s="12" t="s">
        <v>116</v>
      </c>
      <c r="L128" s="12" t="s">
        <v>20</v>
      </c>
      <c r="M128" s="12" t="s">
        <v>21</v>
      </c>
      <c r="N128" s="105">
        <v>1.0539000000000001E-4</v>
      </c>
      <c r="O128" s="103">
        <v>0</v>
      </c>
      <c r="P128" s="12" t="s">
        <v>33</v>
      </c>
      <c r="Q128" s="104" t="s">
        <v>153</v>
      </c>
      <c r="R128" s="104" t="s">
        <v>256</v>
      </c>
      <c r="S128" s="104" t="s">
        <v>257</v>
      </c>
      <c r="T128" s="104"/>
    </row>
    <row r="129" spans="1:20" ht="24.95" customHeight="1" x14ac:dyDescent="0.25">
      <c r="A129" s="12" t="s">
        <v>266</v>
      </c>
      <c r="B129" s="102">
        <v>44774</v>
      </c>
      <c r="C129" s="102">
        <v>45138</v>
      </c>
      <c r="D129" s="103">
        <v>16470</v>
      </c>
      <c r="E129" s="104" t="s">
        <v>255</v>
      </c>
      <c r="F129" s="13">
        <v>17.527143420000002</v>
      </c>
      <c r="G129" s="99">
        <v>17.527143420000002</v>
      </c>
      <c r="H129" s="12" t="s">
        <v>116</v>
      </c>
      <c r="I129" s="12" t="s">
        <v>116</v>
      </c>
      <c r="J129" s="12" t="s">
        <v>116</v>
      </c>
      <c r="K129" s="12" t="s">
        <v>116</v>
      </c>
      <c r="L129" s="12" t="s">
        <v>20</v>
      </c>
      <c r="M129" s="12" t="s">
        <v>21</v>
      </c>
      <c r="N129" s="105">
        <v>1.064186E-3</v>
      </c>
      <c r="O129" s="103">
        <v>0</v>
      </c>
      <c r="P129" s="12" t="s">
        <v>26</v>
      </c>
      <c r="Q129" s="104" t="s">
        <v>153</v>
      </c>
      <c r="R129" s="104" t="s">
        <v>256</v>
      </c>
      <c r="S129" s="104" t="s">
        <v>257</v>
      </c>
      <c r="T129" s="104"/>
    </row>
    <row r="130" spans="1:20" ht="24.95" customHeight="1" x14ac:dyDescent="0.25">
      <c r="A130" s="12" t="s">
        <v>267</v>
      </c>
      <c r="B130" s="102">
        <v>44774</v>
      </c>
      <c r="C130" s="102">
        <v>45138</v>
      </c>
      <c r="D130" s="103">
        <v>1199</v>
      </c>
      <c r="E130" s="104" t="s">
        <v>255</v>
      </c>
      <c r="F130" s="13">
        <v>0.339320597</v>
      </c>
      <c r="G130" s="99">
        <v>0.339320597</v>
      </c>
      <c r="H130" s="12" t="s">
        <v>116</v>
      </c>
      <c r="I130" s="12" t="s">
        <v>116</v>
      </c>
      <c r="J130" s="12" t="s">
        <v>116</v>
      </c>
      <c r="K130" s="12" t="s">
        <v>116</v>
      </c>
      <c r="L130" s="12" t="s">
        <v>20</v>
      </c>
      <c r="M130" s="12" t="s">
        <v>21</v>
      </c>
      <c r="N130" s="105">
        <v>2.8300299999999999E-4</v>
      </c>
      <c r="O130" s="103">
        <v>0</v>
      </c>
      <c r="P130" s="12" t="s">
        <v>51</v>
      </c>
      <c r="Q130" s="104" t="s">
        <v>153</v>
      </c>
      <c r="R130" s="104" t="s">
        <v>256</v>
      </c>
      <c r="S130" s="104" t="s">
        <v>257</v>
      </c>
      <c r="T130" s="104"/>
    </row>
    <row r="131" spans="1:20" ht="24.95" customHeight="1" x14ac:dyDescent="0.25">
      <c r="A131" s="12" t="s">
        <v>268</v>
      </c>
      <c r="B131" s="102">
        <v>44774</v>
      </c>
      <c r="C131" s="102">
        <v>45138</v>
      </c>
      <c r="D131" s="103">
        <v>8581</v>
      </c>
      <c r="E131" s="104" t="s">
        <v>255</v>
      </c>
      <c r="F131" s="13">
        <v>9.6925398349999998</v>
      </c>
      <c r="G131" s="99">
        <v>9.6925398349999998</v>
      </c>
      <c r="H131" s="12" t="s">
        <v>116</v>
      </c>
      <c r="I131" s="12" t="s">
        <v>116</v>
      </c>
      <c r="J131" s="12" t="s">
        <v>116</v>
      </c>
      <c r="K131" s="12" t="s">
        <v>116</v>
      </c>
      <c r="L131" s="12" t="s">
        <v>20</v>
      </c>
      <c r="M131" s="12" t="s">
        <v>21</v>
      </c>
      <c r="N131" s="105">
        <v>1.1295350000000001E-3</v>
      </c>
      <c r="O131" s="103">
        <v>0</v>
      </c>
      <c r="P131" s="12" t="s">
        <v>34</v>
      </c>
      <c r="Q131" s="104" t="s">
        <v>153</v>
      </c>
      <c r="R131" s="104" t="s">
        <v>256</v>
      </c>
      <c r="S131" s="104" t="s">
        <v>257</v>
      </c>
      <c r="T131" s="104"/>
    </row>
    <row r="132" spans="1:20" ht="24.95" customHeight="1" x14ac:dyDescent="0.25">
      <c r="A132" s="12" t="s">
        <v>269</v>
      </c>
      <c r="B132" s="102">
        <v>44774</v>
      </c>
      <c r="C132" s="102">
        <v>45138</v>
      </c>
      <c r="D132" s="103">
        <v>1834</v>
      </c>
      <c r="E132" s="104" t="s">
        <v>255</v>
      </c>
      <c r="F132" s="13">
        <v>0.33234830999999998</v>
      </c>
      <c r="G132" s="99">
        <v>0.33234830999999998</v>
      </c>
      <c r="H132" s="12" t="s">
        <v>116</v>
      </c>
      <c r="I132" s="12" t="s">
        <v>116</v>
      </c>
      <c r="J132" s="12" t="s">
        <v>116</v>
      </c>
      <c r="K132" s="12" t="s">
        <v>116</v>
      </c>
      <c r="L132" s="12" t="s">
        <v>20</v>
      </c>
      <c r="M132" s="12" t="s">
        <v>21</v>
      </c>
      <c r="N132" s="105">
        <v>1.8121500000000001E-4</v>
      </c>
      <c r="O132" s="103">
        <v>0</v>
      </c>
      <c r="P132" s="12" t="s">
        <v>52</v>
      </c>
      <c r="Q132" s="104" t="s">
        <v>153</v>
      </c>
      <c r="R132" s="104" t="s">
        <v>256</v>
      </c>
      <c r="S132" s="104" t="s">
        <v>257</v>
      </c>
      <c r="T132" s="104"/>
    </row>
    <row r="133" spans="1:20" ht="24.95" customHeight="1" x14ac:dyDescent="0.25">
      <c r="A133" s="12" t="s">
        <v>270</v>
      </c>
      <c r="B133" s="102">
        <v>44774</v>
      </c>
      <c r="C133" s="102">
        <v>45138</v>
      </c>
      <c r="D133" s="103">
        <v>25093</v>
      </c>
      <c r="E133" s="104" t="s">
        <v>255</v>
      </c>
      <c r="F133" s="13">
        <v>1.9552967459999999</v>
      </c>
      <c r="G133" s="99">
        <v>1.9552967459999999</v>
      </c>
      <c r="H133" s="12" t="s">
        <v>116</v>
      </c>
      <c r="I133" s="12" t="s">
        <v>116</v>
      </c>
      <c r="J133" s="12" t="s">
        <v>116</v>
      </c>
      <c r="K133" s="12" t="s">
        <v>116</v>
      </c>
      <c r="L133" s="12" t="s">
        <v>20</v>
      </c>
      <c r="M133" s="12" t="s">
        <v>21</v>
      </c>
      <c r="N133" s="105">
        <v>7.7922000000000004E-5</v>
      </c>
      <c r="O133" s="103">
        <v>0</v>
      </c>
      <c r="P133" s="12" t="s">
        <v>43</v>
      </c>
      <c r="Q133" s="104" t="s">
        <v>153</v>
      </c>
      <c r="R133" s="104" t="s">
        <v>256</v>
      </c>
      <c r="S133" s="104" t="s">
        <v>257</v>
      </c>
      <c r="T133" s="104"/>
    </row>
    <row r="134" spans="1:20" ht="24.95" customHeight="1" x14ac:dyDescent="0.25">
      <c r="A134" s="12" t="s">
        <v>271</v>
      </c>
      <c r="B134" s="102">
        <v>44774</v>
      </c>
      <c r="C134" s="102">
        <v>45138</v>
      </c>
      <c r="D134" s="103">
        <v>11352</v>
      </c>
      <c r="E134" s="104" t="s">
        <v>255</v>
      </c>
      <c r="F134" s="13">
        <v>0.68259576</v>
      </c>
      <c r="G134" s="99">
        <v>0.68259576</v>
      </c>
      <c r="H134" s="12" t="s">
        <v>116</v>
      </c>
      <c r="I134" s="12" t="s">
        <v>116</v>
      </c>
      <c r="J134" s="12" t="s">
        <v>116</v>
      </c>
      <c r="K134" s="12" t="s">
        <v>116</v>
      </c>
      <c r="L134" s="12" t="s">
        <v>20</v>
      </c>
      <c r="M134" s="12" t="s">
        <v>21</v>
      </c>
      <c r="N134" s="105">
        <v>6.0130000000000002E-5</v>
      </c>
      <c r="O134" s="103">
        <v>0</v>
      </c>
      <c r="P134" s="12" t="s">
        <v>47</v>
      </c>
      <c r="Q134" s="104" t="s">
        <v>153</v>
      </c>
      <c r="R134" s="104" t="s">
        <v>256</v>
      </c>
      <c r="S134" s="104" t="s">
        <v>257</v>
      </c>
      <c r="T134" s="104"/>
    </row>
    <row r="135" spans="1:20" ht="24.95" customHeight="1" x14ac:dyDescent="0.25">
      <c r="A135" s="12" t="s">
        <v>272</v>
      </c>
      <c r="B135" s="102">
        <v>44774</v>
      </c>
      <c r="C135" s="102">
        <v>45138</v>
      </c>
      <c r="D135" s="103">
        <v>33636</v>
      </c>
      <c r="E135" s="104" t="s">
        <v>255</v>
      </c>
      <c r="F135" s="13">
        <v>12.164291220000001</v>
      </c>
      <c r="G135" s="99">
        <v>12.164291220000001</v>
      </c>
      <c r="H135" s="12" t="s">
        <v>116</v>
      </c>
      <c r="I135" s="12" t="s">
        <v>116</v>
      </c>
      <c r="J135" s="12" t="s">
        <v>116</v>
      </c>
      <c r="K135" s="12" t="s">
        <v>116</v>
      </c>
      <c r="L135" s="12" t="s">
        <v>20</v>
      </c>
      <c r="M135" s="12" t="s">
        <v>21</v>
      </c>
      <c r="N135" s="105">
        <v>3.6164500000000001E-4</v>
      </c>
      <c r="O135" s="103">
        <v>0</v>
      </c>
      <c r="P135" s="12" t="s">
        <v>30</v>
      </c>
      <c r="Q135" s="104" t="s">
        <v>153</v>
      </c>
      <c r="R135" s="104" t="s">
        <v>256</v>
      </c>
      <c r="S135" s="104" t="s">
        <v>257</v>
      </c>
      <c r="T135" s="104"/>
    </row>
    <row r="136" spans="1:20" ht="24.95" customHeight="1" x14ac:dyDescent="0.25">
      <c r="A136" s="12" t="s">
        <v>273</v>
      </c>
      <c r="B136" s="102">
        <v>44774</v>
      </c>
      <c r="C136" s="102">
        <v>45138</v>
      </c>
      <c r="D136" s="103">
        <v>118632</v>
      </c>
      <c r="E136" s="104" t="s">
        <v>255</v>
      </c>
      <c r="F136" s="13">
        <v>19.831355544000001</v>
      </c>
      <c r="G136" s="99">
        <v>19.831355544000001</v>
      </c>
      <c r="H136" s="12" t="s">
        <v>116</v>
      </c>
      <c r="I136" s="12" t="s">
        <v>116</v>
      </c>
      <c r="J136" s="12" t="s">
        <v>116</v>
      </c>
      <c r="K136" s="12" t="s">
        <v>116</v>
      </c>
      <c r="L136" s="12" t="s">
        <v>20</v>
      </c>
      <c r="M136" s="12" t="s">
        <v>21</v>
      </c>
      <c r="N136" s="105">
        <v>1.6716699999999999E-4</v>
      </c>
      <c r="O136" s="103">
        <v>0</v>
      </c>
      <c r="P136" s="12" t="s">
        <v>25</v>
      </c>
      <c r="Q136" s="104" t="s">
        <v>153</v>
      </c>
      <c r="R136" s="104" t="s">
        <v>256</v>
      </c>
      <c r="S136" s="104" t="s">
        <v>257</v>
      </c>
      <c r="T136" s="104"/>
    </row>
    <row r="137" spans="1:20" ht="24.95" customHeight="1" x14ac:dyDescent="0.25">
      <c r="A137" s="12" t="s">
        <v>274</v>
      </c>
      <c r="B137" s="102">
        <v>44774</v>
      </c>
      <c r="C137" s="102">
        <v>45138</v>
      </c>
      <c r="D137" s="103">
        <v>19527</v>
      </c>
      <c r="E137" s="104" t="s">
        <v>255</v>
      </c>
      <c r="F137" s="13">
        <v>11.504058671999999</v>
      </c>
      <c r="G137" s="99">
        <v>11.504058671999999</v>
      </c>
      <c r="H137" s="12" t="s">
        <v>116</v>
      </c>
      <c r="I137" s="12" t="s">
        <v>116</v>
      </c>
      <c r="J137" s="12" t="s">
        <v>116</v>
      </c>
      <c r="K137" s="12" t="s">
        <v>116</v>
      </c>
      <c r="L137" s="12" t="s">
        <v>20</v>
      </c>
      <c r="M137" s="12" t="s">
        <v>21</v>
      </c>
      <c r="N137" s="105">
        <v>5.8913599999999998E-4</v>
      </c>
      <c r="O137" s="103">
        <v>0</v>
      </c>
      <c r="P137" s="12" t="s">
        <v>32</v>
      </c>
      <c r="Q137" s="104" t="s">
        <v>153</v>
      </c>
      <c r="R137" s="104" t="s">
        <v>256</v>
      </c>
      <c r="S137" s="104" t="s">
        <v>257</v>
      </c>
      <c r="T137" s="104"/>
    </row>
    <row r="138" spans="1:20" ht="24.95" customHeight="1" x14ac:dyDescent="0.25">
      <c r="A138" s="12" t="s">
        <v>275</v>
      </c>
      <c r="B138" s="102">
        <v>44774</v>
      </c>
      <c r="C138" s="102">
        <v>45138</v>
      </c>
      <c r="D138" s="103">
        <v>18940</v>
      </c>
      <c r="E138" s="104" t="s">
        <v>255</v>
      </c>
      <c r="F138" s="13">
        <v>2.7278903200000002</v>
      </c>
      <c r="G138" s="99">
        <v>2.7278903200000002</v>
      </c>
      <c r="H138" s="12" t="s">
        <v>116</v>
      </c>
      <c r="I138" s="12" t="s">
        <v>116</v>
      </c>
      <c r="J138" s="12" t="s">
        <v>116</v>
      </c>
      <c r="K138" s="12" t="s">
        <v>116</v>
      </c>
      <c r="L138" s="12" t="s">
        <v>20</v>
      </c>
      <c r="M138" s="12" t="s">
        <v>21</v>
      </c>
      <c r="N138" s="105">
        <v>1.4402800000000001E-4</v>
      </c>
      <c r="O138" s="103">
        <v>0</v>
      </c>
      <c r="P138" s="12" t="s">
        <v>42</v>
      </c>
      <c r="Q138" s="104" t="s">
        <v>153</v>
      </c>
      <c r="R138" s="104" t="s">
        <v>256</v>
      </c>
      <c r="S138" s="104" t="s">
        <v>257</v>
      </c>
      <c r="T138" s="104"/>
    </row>
    <row r="139" spans="1:20" ht="24.95" customHeight="1" x14ac:dyDescent="0.25">
      <c r="A139" s="12" t="s">
        <v>276</v>
      </c>
      <c r="B139" s="102">
        <v>44774</v>
      </c>
      <c r="C139" s="102">
        <v>45138</v>
      </c>
      <c r="D139" s="103">
        <v>788</v>
      </c>
      <c r="E139" s="104" t="s">
        <v>255</v>
      </c>
      <c r="F139" s="13">
        <v>0.48357905200000001</v>
      </c>
      <c r="G139" s="99">
        <v>0.48357905200000001</v>
      </c>
      <c r="H139" s="12" t="s">
        <v>116</v>
      </c>
      <c r="I139" s="12" t="s">
        <v>116</v>
      </c>
      <c r="J139" s="12" t="s">
        <v>116</v>
      </c>
      <c r="K139" s="12" t="s">
        <v>116</v>
      </c>
      <c r="L139" s="12" t="s">
        <v>20</v>
      </c>
      <c r="M139" s="12" t="s">
        <v>21</v>
      </c>
      <c r="N139" s="105">
        <v>6.13679E-4</v>
      </c>
      <c r="O139" s="103">
        <v>0</v>
      </c>
      <c r="P139" s="12" t="s">
        <v>49</v>
      </c>
      <c r="Q139" s="104" t="s">
        <v>153</v>
      </c>
      <c r="R139" s="104" t="s">
        <v>256</v>
      </c>
      <c r="S139" s="104" t="s">
        <v>257</v>
      </c>
      <c r="T139" s="104"/>
    </row>
    <row r="140" spans="1:20" ht="24.95" customHeight="1" x14ac:dyDescent="0.25">
      <c r="A140" s="12" t="s">
        <v>277</v>
      </c>
      <c r="B140" s="102">
        <v>44774</v>
      </c>
      <c r="C140" s="102">
        <v>45138</v>
      </c>
      <c r="D140" s="103">
        <v>2</v>
      </c>
      <c r="E140" s="104" t="s">
        <v>255</v>
      </c>
      <c r="F140" s="13">
        <v>4.5378200000000001E-4</v>
      </c>
      <c r="G140" s="99">
        <v>4.5378200000000001E-4</v>
      </c>
      <c r="H140" s="12" t="s">
        <v>116</v>
      </c>
      <c r="I140" s="12" t="s">
        <v>116</v>
      </c>
      <c r="J140" s="12" t="s">
        <v>116</v>
      </c>
      <c r="K140" s="12" t="s">
        <v>116</v>
      </c>
      <c r="L140" s="12" t="s">
        <v>20</v>
      </c>
      <c r="M140" s="12" t="s">
        <v>21</v>
      </c>
      <c r="N140" s="105">
        <v>2.2689100000000001E-4</v>
      </c>
      <c r="O140" s="103">
        <v>0</v>
      </c>
      <c r="P140" s="12" t="s">
        <v>56</v>
      </c>
      <c r="Q140" s="104" t="s">
        <v>153</v>
      </c>
      <c r="R140" s="104" t="s">
        <v>256</v>
      </c>
      <c r="S140" s="104" t="s">
        <v>257</v>
      </c>
      <c r="T140" s="104"/>
    </row>
    <row r="141" spans="1:20" ht="24.95" customHeight="1" x14ac:dyDescent="0.25">
      <c r="A141" s="12" t="s">
        <v>278</v>
      </c>
      <c r="B141" s="102">
        <v>44774</v>
      </c>
      <c r="C141" s="102">
        <v>45138</v>
      </c>
      <c r="D141" s="103">
        <v>1513</v>
      </c>
      <c r="E141" s="104" t="s">
        <v>255</v>
      </c>
      <c r="F141" s="13">
        <v>0.53296938000000005</v>
      </c>
      <c r="G141" s="99">
        <v>0.53296938000000005</v>
      </c>
      <c r="H141" s="12" t="s">
        <v>116</v>
      </c>
      <c r="I141" s="12" t="s">
        <v>116</v>
      </c>
      <c r="J141" s="12" t="s">
        <v>116</v>
      </c>
      <c r="K141" s="12" t="s">
        <v>116</v>
      </c>
      <c r="L141" s="12" t="s">
        <v>20</v>
      </c>
      <c r="M141" s="12" t="s">
        <v>21</v>
      </c>
      <c r="N141" s="105">
        <v>3.5226000000000002E-4</v>
      </c>
      <c r="O141" s="103">
        <v>0</v>
      </c>
      <c r="P141" s="12" t="s">
        <v>48</v>
      </c>
      <c r="Q141" s="104" t="s">
        <v>153</v>
      </c>
      <c r="R141" s="104" t="s">
        <v>256</v>
      </c>
      <c r="S141" s="104" t="s">
        <v>257</v>
      </c>
      <c r="T141" s="104"/>
    </row>
    <row r="142" spans="1:20" ht="24.95" customHeight="1" x14ac:dyDescent="0.25">
      <c r="A142" s="12" t="s">
        <v>279</v>
      </c>
      <c r="B142" s="102">
        <v>44774</v>
      </c>
      <c r="C142" s="102">
        <v>45138</v>
      </c>
      <c r="D142" s="103">
        <v>44783</v>
      </c>
      <c r="E142" s="104" t="s">
        <v>255</v>
      </c>
      <c r="F142" s="13">
        <v>7.0209891740000003</v>
      </c>
      <c r="G142" s="99">
        <v>7.0209891740000003</v>
      </c>
      <c r="H142" s="12" t="s">
        <v>116</v>
      </c>
      <c r="I142" s="12" t="s">
        <v>116</v>
      </c>
      <c r="J142" s="12" t="s">
        <v>116</v>
      </c>
      <c r="K142" s="12" t="s">
        <v>116</v>
      </c>
      <c r="L142" s="12" t="s">
        <v>20</v>
      </c>
      <c r="M142" s="12" t="s">
        <v>21</v>
      </c>
      <c r="N142" s="105">
        <v>1.56778E-4</v>
      </c>
      <c r="O142" s="103">
        <v>0</v>
      </c>
      <c r="P142" s="12" t="s">
        <v>36</v>
      </c>
      <c r="Q142" s="104" t="s">
        <v>153</v>
      </c>
      <c r="R142" s="104" t="s">
        <v>256</v>
      </c>
      <c r="S142" s="104" t="s">
        <v>257</v>
      </c>
      <c r="T142" s="104"/>
    </row>
    <row r="143" spans="1:20" ht="24.95" customHeight="1" x14ac:dyDescent="0.25">
      <c r="A143" s="12" t="s">
        <v>280</v>
      </c>
      <c r="B143" s="102">
        <v>44774</v>
      </c>
      <c r="C143" s="102">
        <v>45138</v>
      </c>
      <c r="D143" s="103">
        <v>2921</v>
      </c>
      <c r="E143" s="104" t="s">
        <v>255</v>
      </c>
      <c r="F143" s="13">
        <v>0.317477648</v>
      </c>
      <c r="G143" s="99">
        <v>0.317477648</v>
      </c>
      <c r="H143" s="12" t="s">
        <v>116</v>
      </c>
      <c r="I143" s="12" t="s">
        <v>116</v>
      </c>
      <c r="J143" s="12" t="s">
        <v>116</v>
      </c>
      <c r="K143" s="12" t="s">
        <v>116</v>
      </c>
      <c r="L143" s="12" t="s">
        <v>20</v>
      </c>
      <c r="M143" s="12" t="s">
        <v>21</v>
      </c>
      <c r="N143" s="105">
        <v>1.08688E-4</v>
      </c>
      <c r="O143" s="103">
        <v>0</v>
      </c>
      <c r="P143" s="12" t="s">
        <v>53</v>
      </c>
      <c r="Q143" s="104" t="s">
        <v>153</v>
      </c>
      <c r="R143" s="104" t="s">
        <v>256</v>
      </c>
      <c r="S143" s="104" t="s">
        <v>257</v>
      </c>
      <c r="T143" s="104"/>
    </row>
    <row r="144" spans="1:20" ht="24.95" customHeight="1" x14ac:dyDescent="0.25">
      <c r="A144" s="12" t="s">
        <v>281</v>
      </c>
      <c r="B144" s="102">
        <v>44774</v>
      </c>
      <c r="C144" s="102">
        <v>45138</v>
      </c>
      <c r="D144" s="103">
        <v>8422</v>
      </c>
      <c r="E144" s="104" t="s">
        <v>255</v>
      </c>
      <c r="F144" s="13">
        <v>1.4055728460000001</v>
      </c>
      <c r="G144" s="99">
        <v>1.4055728460000001</v>
      </c>
      <c r="H144" s="12" t="s">
        <v>116</v>
      </c>
      <c r="I144" s="12" t="s">
        <v>116</v>
      </c>
      <c r="J144" s="12" t="s">
        <v>116</v>
      </c>
      <c r="K144" s="12" t="s">
        <v>116</v>
      </c>
      <c r="L144" s="12" t="s">
        <v>20</v>
      </c>
      <c r="M144" s="12" t="s">
        <v>21</v>
      </c>
      <c r="N144" s="105">
        <v>1.6689299999999999E-4</v>
      </c>
      <c r="O144" s="103">
        <v>0</v>
      </c>
      <c r="P144" s="12" t="s">
        <v>45</v>
      </c>
      <c r="Q144" s="104" t="s">
        <v>153</v>
      </c>
      <c r="R144" s="104" t="s">
        <v>256</v>
      </c>
      <c r="S144" s="104" t="s">
        <v>257</v>
      </c>
      <c r="T144" s="104"/>
    </row>
    <row r="145" spans="1:20" ht="24.95" customHeight="1" x14ac:dyDescent="0.25">
      <c r="A145" s="12" t="s">
        <v>282</v>
      </c>
      <c r="B145" s="102">
        <v>44774</v>
      </c>
      <c r="C145" s="102">
        <v>45138</v>
      </c>
      <c r="D145" s="103">
        <v>161</v>
      </c>
      <c r="E145" s="104" t="s">
        <v>255</v>
      </c>
      <c r="F145" s="13">
        <v>2.7821766000000001E-2</v>
      </c>
      <c r="G145" s="99">
        <v>2.7821766000000001E-2</v>
      </c>
      <c r="H145" s="12" t="s">
        <v>116</v>
      </c>
      <c r="I145" s="12" t="s">
        <v>116</v>
      </c>
      <c r="J145" s="12" t="s">
        <v>116</v>
      </c>
      <c r="K145" s="12" t="s">
        <v>116</v>
      </c>
      <c r="L145" s="12" t="s">
        <v>20</v>
      </c>
      <c r="M145" s="12" t="s">
        <v>21</v>
      </c>
      <c r="N145" s="105">
        <v>1.7280600000000001E-4</v>
      </c>
      <c r="O145" s="103">
        <v>0</v>
      </c>
      <c r="P145" s="12" t="s">
        <v>55</v>
      </c>
      <c r="Q145" s="104" t="s">
        <v>153</v>
      </c>
      <c r="R145" s="104" t="s">
        <v>256</v>
      </c>
      <c r="S145" s="104" t="s">
        <v>257</v>
      </c>
      <c r="T145" s="104"/>
    </row>
    <row r="146" spans="1:20" ht="24.95" customHeight="1" x14ac:dyDescent="0.25">
      <c r="A146" s="12" t="s">
        <v>283</v>
      </c>
      <c r="B146" s="102">
        <v>44774</v>
      </c>
      <c r="C146" s="102">
        <v>45138</v>
      </c>
      <c r="D146" s="103">
        <v>304</v>
      </c>
      <c r="E146" s="104" t="s">
        <v>255</v>
      </c>
      <c r="F146" s="13">
        <v>3.0107248E-2</v>
      </c>
      <c r="G146" s="99">
        <v>3.0107248E-2</v>
      </c>
      <c r="H146" s="12" t="s">
        <v>116</v>
      </c>
      <c r="I146" s="12" t="s">
        <v>116</v>
      </c>
      <c r="J146" s="12" t="s">
        <v>116</v>
      </c>
      <c r="K146" s="12" t="s">
        <v>116</v>
      </c>
      <c r="L146" s="12" t="s">
        <v>20</v>
      </c>
      <c r="M146" s="12" t="s">
        <v>21</v>
      </c>
      <c r="N146" s="105">
        <v>9.9036999999999994E-5</v>
      </c>
      <c r="O146" s="103">
        <v>0</v>
      </c>
      <c r="P146" s="12" t="s">
        <v>54</v>
      </c>
      <c r="Q146" s="104" t="s">
        <v>153</v>
      </c>
      <c r="R146" s="104" t="s">
        <v>256</v>
      </c>
      <c r="S146" s="104" t="s">
        <v>257</v>
      </c>
      <c r="T146" s="104"/>
    </row>
    <row r="147" spans="1:20" ht="24.95" customHeight="1" x14ac:dyDescent="0.25">
      <c r="A147" s="12" t="s">
        <v>284</v>
      </c>
      <c r="B147" s="102">
        <v>44774</v>
      </c>
      <c r="C147" s="102">
        <v>45138</v>
      </c>
      <c r="D147" s="103">
        <v>63833</v>
      </c>
      <c r="E147" s="104" t="s">
        <v>255</v>
      </c>
      <c r="F147" s="13">
        <v>12.14039827</v>
      </c>
      <c r="G147" s="99">
        <v>12.14039827</v>
      </c>
      <c r="H147" s="12" t="s">
        <v>116</v>
      </c>
      <c r="I147" s="12" t="s">
        <v>116</v>
      </c>
      <c r="J147" s="12" t="s">
        <v>116</v>
      </c>
      <c r="K147" s="12" t="s">
        <v>116</v>
      </c>
      <c r="L147" s="12" t="s">
        <v>20</v>
      </c>
      <c r="M147" s="12" t="s">
        <v>21</v>
      </c>
      <c r="N147" s="105">
        <v>1.9018999999999999E-4</v>
      </c>
      <c r="O147" s="103">
        <v>0</v>
      </c>
      <c r="P147" s="12" t="s">
        <v>31</v>
      </c>
      <c r="Q147" s="104" t="s">
        <v>153</v>
      </c>
      <c r="R147" s="104" t="s">
        <v>256</v>
      </c>
      <c r="S147" s="104" t="s">
        <v>257</v>
      </c>
      <c r="T147" s="104"/>
    </row>
    <row r="148" spans="1:20" ht="24.95" customHeight="1" x14ac:dyDescent="0.25">
      <c r="A148" s="12" t="s">
        <v>285</v>
      </c>
      <c r="B148" s="102">
        <v>44774</v>
      </c>
      <c r="C148" s="102">
        <v>45138</v>
      </c>
      <c r="D148" s="103">
        <v>12610</v>
      </c>
      <c r="E148" s="104" t="s">
        <v>255</v>
      </c>
      <c r="F148" s="13">
        <v>1.7895481499999999</v>
      </c>
      <c r="G148" s="99">
        <v>1.7895481499999999</v>
      </c>
      <c r="H148" s="12" t="s">
        <v>116</v>
      </c>
      <c r="I148" s="12" t="s">
        <v>116</v>
      </c>
      <c r="J148" s="12" t="s">
        <v>116</v>
      </c>
      <c r="K148" s="12" t="s">
        <v>116</v>
      </c>
      <c r="L148" s="12" t="s">
        <v>20</v>
      </c>
      <c r="M148" s="12" t="s">
        <v>21</v>
      </c>
      <c r="N148" s="105">
        <v>1.41915E-4</v>
      </c>
      <c r="O148" s="103">
        <v>0</v>
      </c>
      <c r="P148" s="12" t="s">
        <v>44</v>
      </c>
      <c r="Q148" s="104" t="s">
        <v>153</v>
      </c>
      <c r="R148" s="104" t="s">
        <v>256</v>
      </c>
      <c r="S148" s="104" t="s">
        <v>257</v>
      </c>
      <c r="T148" s="104"/>
    </row>
    <row r="149" spans="1:20" ht="24.95" customHeight="1" x14ac:dyDescent="0.25">
      <c r="A149" s="12" t="s">
        <v>286</v>
      </c>
      <c r="B149" s="102">
        <v>44774</v>
      </c>
      <c r="C149" s="102">
        <v>45138</v>
      </c>
      <c r="D149" s="103">
        <v>12582</v>
      </c>
      <c r="E149" s="104" t="s">
        <v>255</v>
      </c>
      <c r="F149" s="13">
        <v>8.5490915399999992</v>
      </c>
      <c r="G149" s="99">
        <v>8.5490915399999992</v>
      </c>
      <c r="H149" s="12" t="s">
        <v>116</v>
      </c>
      <c r="I149" s="12" t="s">
        <v>116</v>
      </c>
      <c r="J149" s="12" t="s">
        <v>116</v>
      </c>
      <c r="K149" s="12" t="s">
        <v>116</v>
      </c>
      <c r="L149" s="12" t="s">
        <v>20</v>
      </c>
      <c r="M149" s="12" t="s">
        <v>21</v>
      </c>
      <c r="N149" s="105">
        <v>6.7947000000000005E-4</v>
      </c>
      <c r="O149" s="103">
        <v>0</v>
      </c>
      <c r="P149" s="12" t="s">
        <v>35</v>
      </c>
      <c r="Q149" s="104" t="s">
        <v>153</v>
      </c>
      <c r="R149" s="104" t="s">
        <v>256</v>
      </c>
      <c r="S149" s="104" t="s">
        <v>257</v>
      </c>
      <c r="T149" s="104"/>
    </row>
    <row r="150" spans="1:20" ht="24.95" customHeight="1" x14ac:dyDescent="0.25">
      <c r="A150" s="12" t="s">
        <v>287</v>
      </c>
      <c r="B150" s="102">
        <v>44774</v>
      </c>
      <c r="C150" s="102">
        <v>45138</v>
      </c>
      <c r="D150" s="103">
        <v>8674</v>
      </c>
      <c r="E150" s="104" t="s">
        <v>255</v>
      </c>
      <c r="F150" s="13">
        <v>2.9683382140000001</v>
      </c>
      <c r="G150" s="99">
        <v>2.9683382140000001</v>
      </c>
      <c r="H150" s="12" t="s">
        <v>116</v>
      </c>
      <c r="I150" s="12" t="s">
        <v>116</v>
      </c>
      <c r="J150" s="12" t="s">
        <v>116</v>
      </c>
      <c r="K150" s="12" t="s">
        <v>116</v>
      </c>
      <c r="L150" s="12" t="s">
        <v>20</v>
      </c>
      <c r="M150" s="12" t="s">
        <v>21</v>
      </c>
      <c r="N150" s="105">
        <v>3.4221099999999998E-4</v>
      </c>
      <c r="O150" s="103">
        <v>0</v>
      </c>
      <c r="P150" s="12" t="s">
        <v>41</v>
      </c>
      <c r="Q150" s="104" t="s">
        <v>153</v>
      </c>
      <c r="R150" s="104" t="s">
        <v>256</v>
      </c>
      <c r="S150" s="104" t="s">
        <v>257</v>
      </c>
      <c r="T150" s="104"/>
    </row>
    <row r="151" spans="1:20" ht="24.95" customHeight="1" x14ac:dyDescent="0.25">
      <c r="A151" s="12" t="s">
        <v>288</v>
      </c>
      <c r="B151" s="102">
        <v>44774</v>
      </c>
      <c r="C151" s="102">
        <v>45138</v>
      </c>
      <c r="D151" s="103">
        <v>257995.23</v>
      </c>
      <c r="E151" s="104" t="s">
        <v>255</v>
      </c>
      <c r="F151" s="13">
        <v>59.310007434240006</v>
      </c>
      <c r="G151" s="99">
        <v>59.310007434240006</v>
      </c>
      <c r="H151" s="12" t="s">
        <v>116</v>
      </c>
      <c r="I151" s="12" t="s">
        <v>116</v>
      </c>
      <c r="J151" s="12" t="s">
        <v>116</v>
      </c>
      <c r="K151" s="12" t="s">
        <v>116</v>
      </c>
      <c r="L151" s="12" t="s">
        <v>20</v>
      </c>
      <c r="M151" s="12" t="s">
        <v>21</v>
      </c>
      <c r="N151" s="105">
        <v>2.2988800000000001E-4</v>
      </c>
      <c r="O151" s="103">
        <v>0</v>
      </c>
      <c r="P151" s="12" t="s">
        <v>23</v>
      </c>
      <c r="Q151" s="104" t="s">
        <v>153</v>
      </c>
      <c r="R151" s="104" t="s">
        <v>256</v>
      </c>
      <c r="S151" s="104" t="s">
        <v>257</v>
      </c>
      <c r="T151" s="104"/>
    </row>
    <row r="152" spans="1:20" ht="24.95" customHeight="1" x14ac:dyDescent="0.25">
      <c r="A152" s="12" t="s">
        <v>289</v>
      </c>
      <c r="B152" s="102">
        <v>44774</v>
      </c>
      <c r="C152" s="102">
        <v>45138</v>
      </c>
      <c r="D152" s="103">
        <v>21398</v>
      </c>
      <c r="E152" s="104" t="s">
        <v>255</v>
      </c>
      <c r="F152" s="13">
        <v>3.364000978</v>
      </c>
      <c r="G152" s="99">
        <v>3.364000978</v>
      </c>
      <c r="H152" s="12" t="s">
        <v>116</v>
      </c>
      <c r="I152" s="12" t="s">
        <v>116</v>
      </c>
      <c r="J152" s="12" t="s">
        <v>116</v>
      </c>
      <c r="K152" s="12" t="s">
        <v>116</v>
      </c>
      <c r="L152" s="12" t="s">
        <v>20</v>
      </c>
      <c r="M152" s="12" t="s">
        <v>21</v>
      </c>
      <c r="N152" s="105">
        <v>1.5721100000000001E-4</v>
      </c>
      <c r="O152" s="103">
        <v>0</v>
      </c>
      <c r="P152" s="12" t="s">
        <v>40</v>
      </c>
      <c r="Q152" s="104" t="s">
        <v>153</v>
      </c>
      <c r="R152" s="104" t="s">
        <v>256</v>
      </c>
      <c r="S152" s="104" t="s">
        <v>257</v>
      </c>
      <c r="T152" s="104"/>
    </row>
    <row r="153" spans="1:20" ht="24.95" customHeight="1" x14ac:dyDescent="0.25">
      <c r="A153" s="12" t="s">
        <v>290</v>
      </c>
      <c r="B153" s="102">
        <v>44774</v>
      </c>
      <c r="C153" s="102">
        <v>45138</v>
      </c>
      <c r="D153" s="103">
        <v>23782</v>
      </c>
      <c r="E153" s="104" t="s">
        <v>255</v>
      </c>
      <c r="F153" s="13">
        <v>29.681838559999999</v>
      </c>
      <c r="G153" s="99">
        <v>29.681838559999999</v>
      </c>
      <c r="H153" s="12" t="s">
        <v>116</v>
      </c>
      <c r="I153" s="12" t="s">
        <v>116</v>
      </c>
      <c r="J153" s="12" t="s">
        <v>116</v>
      </c>
      <c r="K153" s="12" t="s">
        <v>116</v>
      </c>
      <c r="L153" s="12" t="s">
        <v>20</v>
      </c>
      <c r="M153" s="12" t="s">
        <v>21</v>
      </c>
      <c r="N153" s="105">
        <v>1.2480799999999999E-3</v>
      </c>
      <c r="O153" s="103">
        <v>0</v>
      </c>
      <c r="P153" s="12" t="s">
        <v>24</v>
      </c>
      <c r="Q153" s="104" t="s">
        <v>153</v>
      </c>
      <c r="R153" s="104" t="s">
        <v>256</v>
      </c>
      <c r="S153" s="104" t="s">
        <v>257</v>
      </c>
      <c r="T153" s="104"/>
    </row>
    <row r="154" spans="1:20" ht="24.95" customHeight="1" x14ac:dyDescent="0.25">
      <c r="A154" s="12" t="s">
        <v>291</v>
      </c>
      <c r="B154" s="102">
        <v>44774</v>
      </c>
      <c r="C154" s="102">
        <v>45138</v>
      </c>
      <c r="D154" s="103">
        <v>11042</v>
      </c>
      <c r="E154" s="104" t="s">
        <v>255</v>
      </c>
      <c r="F154" s="13">
        <v>6.6228149280000004</v>
      </c>
      <c r="G154" s="99">
        <v>6.6228149280000004</v>
      </c>
      <c r="H154" s="12" t="s">
        <v>116</v>
      </c>
      <c r="I154" s="12" t="s">
        <v>116</v>
      </c>
      <c r="J154" s="12" t="s">
        <v>116</v>
      </c>
      <c r="K154" s="12" t="s">
        <v>116</v>
      </c>
      <c r="L154" s="12" t="s">
        <v>20</v>
      </c>
      <c r="M154" s="12" t="s">
        <v>21</v>
      </c>
      <c r="N154" s="105">
        <v>5.9978400000000002E-4</v>
      </c>
      <c r="O154" s="103">
        <v>0</v>
      </c>
      <c r="P154" s="12" t="s">
        <v>37</v>
      </c>
      <c r="Q154" s="104" t="s">
        <v>153</v>
      </c>
      <c r="R154" s="104" t="s">
        <v>256</v>
      </c>
      <c r="S154" s="104" t="s">
        <v>257</v>
      </c>
      <c r="T154" s="104"/>
    </row>
    <row r="155" spans="1:20" ht="24.95" customHeight="1" x14ac:dyDescent="0.25">
      <c r="A155" s="12" t="s">
        <v>292</v>
      </c>
      <c r="B155" s="102">
        <v>44774</v>
      </c>
      <c r="C155" s="102">
        <v>45138</v>
      </c>
      <c r="D155" s="103">
        <v>4</v>
      </c>
      <c r="E155" s="104" t="s">
        <v>293</v>
      </c>
      <c r="F155" s="13">
        <v>8.5123227999999995E-2</v>
      </c>
      <c r="G155" s="99">
        <v>8.5123227999999995E-2</v>
      </c>
      <c r="H155" s="12" t="s">
        <v>116</v>
      </c>
      <c r="I155" s="12" t="s">
        <v>116</v>
      </c>
      <c r="J155" s="12" t="s">
        <v>116</v>
      </c>
      <c r="K155" s="12" t="s">
        <v>116</v>
      </c>
      <c r="L155" s="12" t="s">
        <v>20</v>
      </c>
      <c r="M155" s="12" t="s">
        <v>72</v>
      </c>
      <c r="N155" s="105">
        <v>2.1280806999999999E-2</v>
      </c>
      <c r="O155" s="103">
        <v>0</v>
      </c>
      <c r="P155" s="12" t="s">
        <v>75</v>
      </c>
      <c r="Q155" s="104" t="s">
        <v>294</v>
      </c>
      <c r="R155" s="104" t="s">
        <v>295</v>
      </c>
      <c r="S155" s="104" t="s">
        <v>295</v>
      </c>
      <c r="T155" s="104"/>
    </row>
    <row r="156" spans="1:20" ht="24.95" customHeight="1" x14ac:dyDescent="0.25">
      <c r="A156" s="12" t="s">
        <v>296</v>
      </c>
      <c r="B156" s="102">
        <v>44774</v>
      </c>
      <c r="C156" s="102">
        <v>45138</v>
      </c>
      <c r="D156" s="103">
        <v>4</v>
      </c>
      <c r="E156" s="104" t="s">
        <v>293</v>
      </c>
      <c r="F156" s="13">
        <v>8.5123227999999995E-2</v>
      </c>
      <c r="G156" s="99">
        <v>8.5123227999999995E-2</v>
      </c>
      <c r="H156" s="12" t="s">
        <v>116</v>
      </c>
      <c r="I156" s="12" t="s">
        <v>116</v>
      </c>
      <c r="J156" s="12" t="s">
        <v>116</v>
      </c>
      <c r="K156" s="12" t="s">
        <v>116</v>
      </c>
      <c r="L156" s="12" t="s">
        <v>20</v>
      </c>
      <c r="M156" s="12" t="s">
        <v>72</v>
      </c>
      <c r="N156" s="105">
        <v>2.1280806999999999E-2</v>
      </c>
      <c r="O156" s="103">
        <v>0</v>
      </c>
      <c r="P156" s="12" t="s">
        <v>75</v>
      </c>
      <c r="Q156" s="104" t="s">
        <v>294</v>
      </c>
      <c r="R156" s="104" t="s">
        <v>295</v>
      </c>
      <c r="S156" s="104" t="s">
        <v>295</v>
      </c>
      <c r="T156" s="104"/>
    </row>
    <row r="157" spans="1:20" ht="24.95" customHeight="1" x14ac:dyDescent="0.25">
      <c r="A157" s="12" t="s">
        <v>297</v>
      </c>
      <c r="B157" s="102">
        <v>44774</v>
      </c>
      <c r="C157" s="102">
        <v>45138</v>
      </c>
      <c r="D157" s="103">
        <v>1</v>
      </c>
      <c r="E157" s="104" t="s">
        <v>293</v>
      </c>
      <c r="F157" s="13">
        <v>0.52033474300000004</v>
      </c>
      <c r="G157" s="99">
        <v>0.52033474300000004</v>
      </c>
      <c r="H157" s="12" t="s">
        <v>116</v>
      </c>
      <c r="I157" s="12" t="s">
        <v>116</v>
      </c>
      <c r="J157" s="12" t="s">
        <v>116</v>
      </c>
      <c r="K157" s="12" t="s">
        <v>116</v>
      </c>
      <c r="L157" s="12" t="s">
        <v>20</v>
      </c>
      <c r="M157" s="12" t="s">
        <v>72</v>
      </c>
      <c r="N157" s="105">
        <v>0.52033474300000004</v>
      </c>
      <c r="O157" s="103">
        <v>0</v>
      </c>
      <c r="P157" s="12" t="s">
        <v>73</v>
      </c>
      <c r="Q157" s="104" t="s">
        <v>294</v>
      </c>
      <c r="R157" s="104" t="s">
        <v>298</v>
      </c>
      <c r="S157" s="104" t="s">
        <v>298</v>
      </c>
      <c r="T157" s="104"/>
    </row>
    <row r="158" spans="1:20" ht="24.95" customHeight="1" x14ac:dyDescent="0.25">
      <c r="A158" s="26"/>
      <c r="B158" s="26"/>
      <c r="C158" s="26"/>
      <c r="D158" s="27">
        <f>SUBTOTAL(109,tbl_carbonrecords[How much did you use?])</f>
        <v>9909113.0301200002</v>
      </c>
      <c r="E158" s="26"/>
      <c r="F158" s="28">
        <f>SUBTOTAL(109,tbl_carbonrecords[tCO2e (Location)])</f>
        <v>1531.6894284042396</v>
      </c>
      <c r="G158" s="28">
        <f>SUBTOTAL(109,tbl_carbonrecords[tCO2e (Market)])</f>
        <v>1531.6894284042396</v>
      </c>
      <c r="H158" s="26"/>
      <c r="I158" s="26"/>
      <c r="J158" s="26"/>
      <c r="K158" s="26"/>
      <c r="L158" s="26"/>
      <c r="M158" s="26"/>
      <c r="N158" s="26"/>
      <c r="O158" s="27">
        <f>SUBTOTAL(109,tbl_carbonrecords[kWh])</f>
        <v>2890479.9400000004</v>
      </c>
      <c r="P158" s="26"/>
      <c r="Q158" s="26"/>
      <c r="R158" s="26"/>
      <c r="S158" s="31"/>
      <c r="T158" s="26"/>
    </row>
  </sheetData>
  <pageMargins left="0.75" right="0.75" top="1" bottom="1" header="0.5" footer="0.5"/>
  <pageSetup orientation="portrait" horizontalDpi="300" verticalDpi="300" r:id="rId1"/>
  <headerFooter alignWithMargins="0"/>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AEEA51-18B6-4651-A4F9-E26024F9663E}">
  <sheetPr codeName="Sheet8">
    <pageSetUpPr autoPageBreaks="0"/>
  </sheetPr>
  <dimension ref="A1:T28"/>
  <sheetViews>
    <sheetView zoomScale="85" zoomScaleNormal="85" zoomScaleSheetLayoutView="40" zoomScalePageLayoutView="55" workbookViewId="0">
      <pane xSplit="1" ySplit="2" topLeftCell="J3" activePane="bottomRight" state="frozen"/>
      <selection pane="topRight" activeCell="B1" sqref="B1"/>
      <selection pane="bottomLeft" activeCell="A3" sqref="A3"/>
      <selection pane="bottomRight" activeCell="D11" sqref="D11"/>
    </sheetView>
  </sheetViews>
  <sheetFormatPr defaultColWidth="0" defaultRowHeight="15.75" zeroHeight="1" x14ac:dyDescent="0.25"/>
  <cols>
    <col min="1" max="1" width="49.5703125" style="53" bestFit="1" customWidth="1"/>
    <col min="2" max="2" width="40.140625" style="53" customWidth="1"/>
    <col min="3" max="3" width="39.5703125" style="53" customWidth="1"/>
    <col min="4" max="6" width="30.5703125" style="53" customWidth="1"/>
    <col min="7" max="7" width="63.7109375" style="53" customWidth="1"/>
    <col min="8" max="10" width="50.5703125" style="53" customWidth="1"/>
    <col min="11" max="13" width="30.5703125" style="53" customWidth="1"/>
    <col min="14" max="16" width="80.5703125" style="81" customWidth="1"/>
    <col min="17" max="17" width="8.7109375" style="53" hidden="1" customWidth="1"/>
    <col min="18" max="20" width="0" style="53" hidden="1" customWidth="1"/>
    <col min="21" max="16384" width="8.7109375" style="53" hidden="1"/>
  </cols>
  <sheetData>
    <row r="1" spans="1:16" ht="30.6" customHeight="1" x14ac:dyDescent="0.25">
      <c r="A1" s="114"/>
      <c r="B1" s="114"/>
      <c r="C1" s="101"/>
      <c r="D1" s="114" t="s">
        <v>299</v>
      </c>
      <c r="E1" s="114"/>
      <c r="F1" s="114"/>
      <c r="G1" s="114"/>
      <c r="H1" s="114" t="s">
        <v>300</v>
      </c>
      <c r="I1" s="114"/>
      <c r="J1" s="114"/>
      <c r="K1" s="114"/>
      <c r="L1" s="114"/>
      <c r="M1" s="114"/>
      <c r="N1" s="114"/>
      <c r="O1" s="114" t="s">
        <v>301</v>
      </c>
      <c r="P1" s="114"/>
    </row>
    <row r="2" spans="1:16" ht="30" customHeight="1" x14ac:dyDescent="0.25">
      <c r="A2" s="72" t="s">
        <v>87</v>
      </c>
      <c r="B2" s="72" t="s">
        <v>302</v>
      </c>
      <c r="C2" s="91" t="s">
        <v>88</v>
      </c>
      <c r="D2" s="72" t="s">
        <v>303</v>
      </c>
      <c r="E2" s="72" t="s">
        <v>304</v>
      </c>
      <c r="F2" s="72" t="s">
        <v>305</v>
      </c>
      <c r="G2" s="72" t="s">
        <v>306</v>
      </c>
      <c r="H2" s="72" t="s">
        <v>307</v>
      </c>
      <c r="I2" s="72" t="s">
        <v>308</v>
      </c>
      <c r="J2" s="72" t="s">
        <v>309</v>
      </c>
      <c r="K2" s="72" t="s">
        <v>310</v>
      </c>
      <c r="L2" s="72" t="s">
        <v>311</v>
      </c>
      <c r="M2" s="72" t="s">
        <v>312</v>
      </c>
      <c r="N2" s="72" t="s">
        <v>313</v>
      </c>
      <c r="O2" s="72" t="s">
        <v>314</v>
      </c>
      <c r="P2" s="72" t="s">
        <v>315</v>
      </c>
    </row>
    <row r="3" spans="1:16" ht="50.1" customHeight="1" x14ac:dyDescent="0.25">
      <c r="A3" s="26" t="s">
        <v>12</v>
      </c>
      <c r="B3" s="26"/>
      <c r="C3" s="26"/>
      <c r="D3" s="26"/>
      <c r="E3" s="26"/>
      <c r="F3" s="26"/>
      <c r="G3" s="26"/>
      <c r="H3" s="26"/>
      <c r="I3" s="26"/>
      <c r="J3" s="26"/>
      <c r="K3" s="26"/>
      <c r="L3" s="26"/>
      <c r="M3" s="26"/>
      <c r="N3" s="26"/>
      <c r="O3" s="26"/>
      <c r="P3" s="26"/>
    </row>
    <row r="4" spans="1:16" ht="45" x14ac:dyDescent="0.25">
      <c r="A4" s="73" t="s">
        <v>90</v>
      </c>
      <c r="B4" s="74" t="s">
        <v>316</v>
      </c>
      <c r="C4" s="75">
        <v>127.46328083900001</v>
      </c>
      <c r="D4" s="75" t="s">
        <v>317</v>
      </c>
      <c r="E4" s="76" t="s">
        <v>318</v>
      </c>
      <c r="F4" s="77">
        <v>0.5</v>
      </c>
      <c r="G4" s="75">
        <v>63.731640419500003</v>
      </c>
      <c r="H4" s="78" t="s">
        <v>319</v>
      </c>
      <c r="I4" s="78" t="s">
        <v>320</v>
      </c>
      <c r="J4" s="78" t="s">
        <v>321</v>
      </c>
      <c r="K4" s="76" t="s">
        <v>322</v>
      </c>
      <c r="L4" s="76" t="s">
        <v>309</v>
      </c>
      <c r="M4" s="75" t="s">
        <v>323</v>
      </c>
      <c r="N4" s="107" t="s">
        <v>324</v>
      </c>
      <c r="O4" s="107" t="s">
        <v>325</v>
      </c>
      <c r="P4" s="107" t="s">
        <v>326</v>
      </c>
    </row>
    <row r="5" spans="1:16" ht="50.1" customHeight="1" x14ac:dyDescent="0.25">
      <c r="A5" s="73" t="s">
        <v>91</v>
      </c>
      <c r="B5" s="74" t="s">
        <v>327</v>
      </c>
      <c r="C5" s="75" t="s">
        <v>92</v>
      </c>
      <c r="D5" s="75" t="s">
        <v>92</v>
      </c>
      <c r="E5" s="76" t="s">
        <v>92</v>
      </c>
      <c r="F5" s="77" t="s">
        <v>92</v>
      </c>
      <c r="G5" s="75" t="s">
        <v>92</v>
      </c>
      <c r="H5" s="78" t="s">
        <v>328</v>
      </c>
      <c r="I5" s="78" t="s">
        <v>329</v>
      </c>
      <c r="J5" s="78" t="s">
        <v>330</v>
      </c>
      <c r="K5" s="76" t="s">
        <v>92</v>
      </c>
      <c r="L5" s="76" t="s">
        <v>92</v>
      </c>
      <c r="M5" s="76" t="s">
        <v>92</v>
      </c>
      <c r="N5" s="108" t="s">
        <v>92</v>
      </c>
      <c r="O5" s="108" t="s">
        <v>92</v>
      </c>
      <c r="P5" s="108" t="s">
        <v>92</v>
      </c>
    </row>
    <row r="6" spans="1:16" ht="50.1" customHeight="1" x14ac:dyDescent="0.25">
      <c r="A6" s="73" t="s">
        <v>93</v>
      </c>
      <c r="B6" s="74" t="s">
        <v>331</v>
      </c>
      <c r="C6" s="75" t="s">
        <v>92</v>
      </c>
      <c r="D6" s="75" t="s">
        <v>332</v>
      </c>
      <c r="E6" s="76" t="s">
        <v>92</v>
      </c>
      <c r="F6" s="77">
        <v>0.05</v>
      </c>
      <c r="G6" s="75" t="s">
        <v>92</v>
      </c>
      <c r="H6" s="78"/>
      <c r="I6" s="78" t="s">
        <v>333</v>
      </c>
      <c r="J6" s="78" t="s">
        <v>334</v>
      </c>
      <c r="K6" s="76" t="s">
        <v>322</v>
      </c>
      <c r="L6" s="76" t="s">
        <v>309</v>
      </c>
      <c r="M6" s="75" t="s">
        <v>323</v>
      </c>
      <c r="N6" s="107" t="s">
        <v>335</v>
      </c>
      <c r="O6" s="107" t="s">
        <v>336</v>
      </c>
      <c r="P6" s="107" t="s">
        <v>337</v>
      </c>
    </row>
    <row r="7" spans="1:16" ht="50.1" customHeight="1" x14ac:dyDescent="0.25">
      <c r="A7" s="26" t="s">
        <v>15</v>
      </c>
      <c r="B7" s="26"/>
      <c r="C7" s="26"/>
      <c r="D7" s="26"/>
      <c r="E7" s="26"/>
      <c r="F7" s="26"/>
      <c r="G7" s="26"/>
      <c r="H7" s="26"/>
      <c r="I7" s="26"/>
      <c r="J7" s="26"/>
      <c r="K7" s="26"/>
      <c r="L7" s="26"/>
      <c r="M7" s="26"/>
      <c r="N7" s="109"/>
      <c r="O7" s="109"/>
      <c r="P7" s="109"/>
    </row>
    <row r="8" spans="1:16" ht="50.1" customHeight="1" x14ac:dyDescent="0.25">
      <c r="A8" s="73" t="s">
        <v>338</v>
      </c>
      <c r="B8" s="74" t="s">
        <v>339</v>
      </c>
      <c r="C8" s="75">
        <v>199.507749932</v>
      </c>
      <c r="D8" s="75" t="s">
        <v>317</v>
      </c>
      <c r="E8" s="76" t="s">
        <v>340</v>
      </c>
      <c r="F8" s="77">
        <v>0.5</v>
      </c>
      <c r="G8" s="75">
        <v>99.753874965999998</v>
      </c>
      <c r="H8" s="78" t="s">
        <v>341</v>
      </c>
      <c r="I8" s="78" t="s">
        <v>342</v>
      </c>
      <c r="J8" s="78" t="s">
        <v>343</v>
      </c>
      <c r="K8" s="76" t="s">
        <v>322</v>
      </c>
      <c r="L8" s="76" t="s">
        <v>309</v>
      </c>
      <c r="M8" s="75" t="s">
        <v>323</v>
      </c>
      <c r="N8" s="107" t="s">
        <v>344</v>
      </c>
      <c r="O8" s="107" t="s">
        <v>345</v>
      </c>
      <c r="P8" s="107" t="s">
        <v>346</v>
      </c>
    </row>
    <row r="9" spans="1:16" ht="50.1" customHeight="1" x14ac:dyDescent="0.25">
      <c r="A9" s="26" t="s">
        <v>20</v>
      </c>
      <c r="B9" s="26"/>
      <c r="C9" s="26"/>
      <c r="D9" s="26"/>
      <c r="E9" s="26"/>
      <c r="F9" s="26"/>
      <c r="G9" s="26"/>
      <c r="H9" s="26"/>
      <c r="I9" s="26"/>
      <c r="J9" s="26"/>
      <c r="K9" s="26"/>
      <c r="L9" s="26"/>
      <c r="M9" s="26"/>
      <c r="N9" s="109"/>
      <c r="O9" s="109"/>
      <c r="P9" s="109"/>
    </row>
    <row r="10" spans="1:16" ht="80.25" customHeight="1" x14ac:dyDescent="0.25">
      <c r="A10" s="73" t="s">
        <v>95</v>
      </c>
      <c r="B10" s="74" t="s">
        <v>347</v>
      </c>
      <c r="C10" s="79">
        <v>733.16372357824025</v>
      </c>
      <c r="D10" s="75" t="s">
        <v>348</v>
      </c>
      <c r="E10" s="76" t="s">
        <v>349</v>
      </c>
      <c r="F10" s="77">
        <v>0.25</v>
      </c>
      <c r="G10" s="75">
        <v>183.29093089456006</v>
      </c>
      <c r="H10" s="78" t="s">
        <v>350</v>
      </c>
      <c r="I10" s="78" t="s">
        <v>351</v>
      </c>
      <c r="J10" s="78" t="s">
        <v>352</v>
      </c>
      <c r="K10" s="76" t="s">
        <v>322</v>
      </c>
      <c r="L10" s="76" t="s">
        <v>307</v>
      </c>
      <c r="M10" s="75" t="s">
        <v>323</v>
      </c>
      <c r="N10" s="107" t="s">
        <v>353</v>
      </c>
      <c r="O10" s="107" t="s">
        <v>354</v>
      </c>
      <c r="P10" s="107" t="s">
        <v>355</v>
      </c>
    </row>
    <row r="11" spans="1:16" ht="50.1" customHeight="1" x14ac:dyDescent="0.25">
      <c r="A11" s="73" t="s">
        <v>356</v>
      </c>
      <c r="B11" s="74" t="s">
        <v>357</v>
      </c>
      <c r="C11" s="80" t="s">
        <v>92</v>
      </c>
      <c r="D11" s="75" t="s">
        <v>348</v>
      </c>
      <c r="E11" s="76" t="s">
        <v>92</v>
      </c>
      <c r="F11" s="77">
        <v>0.25</v>
      </c>
      <c r="G11" s="75" t="s">
        <v>92</v>
      </c>
      <c r="H11" s="78" t="s">
        <v>358</v>
      </c>
      <c r="I11" s="78" t="s">
        <v>359</v>
      </c>
      <c r="J11" s="78" t="s">
        <v>360</v>
      </c>
      <c r="K11" s="76" t="s">
        <v>322</v>
      </c>
      <c r="L11" s="76" t="s">
        <v>307</v>
      </c>
      <c r="M11" s="75" t="s">
        <v>323</v>
      </c>
      <c r="N11" s="107" t="s">
        <v>361</v>
      </c>
      <c r="O11" s="107" t="s">
        <v>362</v>
      </c>
      <c r="P11" s="107" t="s">
        <v>363</v>
      </c>
    </row>
    <row r="12" spans="1:16" ht="50.1" customHeight="1" x14ac:dyDescent="0.25">
      <c r="A12" s="73" t="s">
        <v>98</v>
      </c>
      <c r="B12" s="74" t="s">
        <v>364</v>
      </c>
      <c r="C12" s="80">
        <v>66.096593920000004</v>
      </c>
      <c r="D12" s="75" t="s">
        <v>317</v>
      </c>
      <c r="E12" s="76" t="s">
        <v>365</v>
      </c>
      <c r="F12" s="77">
        <v>0.5</v>
      </c>
      <c r="G12" s="75">
        <v>33.048296960000002</v>
      </c>
      <c r="H12" s="78" t="s">
        <v>366</v>
      </c>
      <c r="I12" s="78" t="s">
        <v>367</v>
      </c>
      <c r="J12" s="78" t="s">
        <v>368</v>
      </c>
      <c r="K12" s="76" t="s">
        <v>322</v>
      </c>
      <c r="L12" s="76" t="s">
        <v>309</v>
      </c>
      <c r="M12" s="75" t="s">
        <v>323</v>
      </c>
      <c r="N12" s="107" t="s">
        <v>369</v>
      </c>
      <c r="O12" s="107" t="s">
        <v>370</v>
      </c>
      <c r="P12" s="107" t="s">
        <v>371</v>
      </c>
    </row>
    <row r="13" spans="1:16" ht="60.75" customHeight="1" x14ac:dyDescent="0.25">
      <c r="A13" s="73" t="s">
        <v>96</v>
      </c>
      <c r="B13" s="74" t="s">
        <v>372</v>
      </c>
      <c r="C13" s="80">
        <v>296.78215244</v>
      </c>
      <c r="D13" s="75" t="s">
        <v>348</v>
      </c>
      <c r="E13" s="76" t="s">
        <v>340</v>
      </c>
      <c r="F13" s="77">
        <v>0.25</v>
      </c>
      <c r="G13" s="75">
        <v>74.195538110000001</v>
      </c>
      <c r="H13" s="78" t="s">
        <v>373</v>
      </c>
      <c r="I13" s="78" t="s">
        <v>374</v>
      </c>
      <c r="J13" s="78" t="s">
        <v>375</v>
      </c>
      <c r="K13" s="76" t="s">
        <v>322</v>
      </c>
      <c r="L13" s="76" t="s">
        <v>308</v>
      </c>
      <c r="M13" s="75" t="s">
        <v>323</v>
      </c>
      <c r="N13" s="107" t="s">
        <v>376</v>
      </c>
      <c r="O13" s="107" t="s">
        <v>377</v>
      </c>
      <c r="P13" s="107" t="s">
        <v>378</v>
      </c>
    </row>
    <row r="14" spans="1:16" ht="135" customHeight="1" x14ac:dyDescent="0.25">
      <c r="A14" s="73" t="s">
        <v>100</v>
      </c>
      <c r="B14" s="74" t="s">
        <v>379</v>
      </c>
      <c r="C14" s="79">
        <v>1.1143555890000001</v>
      </c>
      <c r="D14" s="75" t="s">
        <v>380</v>
      </c>
      <c r="E14" s="76" t="s">
        <v>381</v>
      </c>
      <c r="F14" s="77">
        <v>0.75</v>
      </c>
      <c r="G14" s="75">
        <v>0.83576669175000007</v>
      </c>
      <c r="H14" s="76"/>
      <c r="I14" s="78" t="s">
        <v>382</v>
      </c>
      <c r="J14" s="78" t="s">
        <v>383</v>
      </c>
      <c r="K14" s="76" t="s">
        <v>322</v>
      </c>
      <c r="L14" s="76" t="s">
        <v>308</v>
      </c>
      <c r="M14" s="75" t="s">
        <v>323</v>
      </c>
      <c r="N14" s="107" t="s">
        <v>384</v>
      </c>
      <c r="O14" s="107" t="s">
        <v>385</v>
      </c>
      <c r="P14" s="107" t="s">
        <v>386</v>
      </c>
    </row>
    <row r="15" spans="1:16" ht="105" customHeight="1" x14ac:dyDescent="0.25">
      <c r="A15" s="73" t="s">
        <v>97</v>
      </c>
      <c r="B15" s="74" t="s">
        <v>387</v>
      </c>
      <c r="C15" s="79">
        <v>99.904974704000011</v>
      </c>
      <c r="D15" s="75" t="s">
        <v>348</v>
      </c>
      <c r="E15" s="76" t="s">
        <v>388</v>
      </c>
      <c r="F15" s="77">
        <v>0.25</v>
      </c>
      <c r="G15" s="75">
        <v>24.976243676000003</v>
      </c>
      <c r="H15" s="78" t="s">
        <v>373</v>
      </c>
      <c r="I15" s="78" t="s">
        <v>389</v>
      </c>
      <c r="J15" s="78" t="s">
        <v>390</v>
      </c>
      <c r="K15" s="76" t="s">
        <v>322</v>
      </c>
      <c r="L15" s="76" t="s">
        <v>308</v>
      </c>
      <c r="M15" s="75" t="s">
        <v>323</v>
      </c>
      <c r="N15" s="107" t="s">
        <v>391</v>
      </c>
      <c r="O15" s="107" t="s">
        <v>392</v>
      </c>
      <c r="P15" s="107" t="s">
        <v>393</v>
      </c>
    </row>
    <row r="16" spans="1:16" ht="104.25" customHeight="1" x14ac:dyDescent="0.25">
      <c r="A16" s="73" t="s">
        <v>99</v>
      </c>
      <c r="B16" s="74" t="s">
        <v>394</v>
      </c>
      <c r="C16" s="79">
        <v>7.6565974020000001</v>
      </c>
      <c r="D16" s="75" t="s">
        <v>348</v>
      </c>
      <c r="E16" s="76" t="s">
        <v>381</v>
      </c>
      <c r="F16" s="77">
        <v>0.25</v>
      </c>
      <c r="G16" s="75">
        <v>1.9141493505</v>
      </c>
      <c r="H16" s="78" t="s">
        <v>395</v>
      </c>
      <c r="I16" s="78" t="s">
        <v>396</v>
      </c>
      <c r="J16" s="78" t="s">
        <v>397</v>
      </c>
      <c r="K16" s="76" t="s">
        <v>322</v>
      </c>
      <c r="L16" s="76" t="s">
        <v>308</v>
      </c>
      <c r="M16" s="75" t="s">
        <v>323</v>
      </c>
      <c r="N16" s="107" t="s">
        <v>398</v>
      </c>
      <c r="O16" s="107" t="s">
        <v>399</v>
      </c>
      <c r="P16" s="107" t="s">
        <v>400</v>
      </c>
    </row>
    <row r="17" spans="1:16" ht="50.1" customHeight="1" x14ac:dyDescent="0.25">
      <c r="A17" s="73" t="s">
        <v>401</v>
      </c>
      <c r="B17" s="74" t="s">
        <v>402</v>
      </c>
      <c r="C17" s="79" t="s">
        <v>92</v>
      </c>
      <c r="D17" s="75" t="s">
        <v>92</v>
      </c>
      <c r="E17" s="76" t="s">
        <v>92</v>
      </c>
      <c r="F17" s="77" t="s">
        <v>92</v>
      </c>
      <c r="G17" s="75" t="s">
        <v>92</v>
      </c>
      <c r="H17" s="78" t="s">
        <v>403</v>
      </c>
      <c r="I17" s="78" t="s">
        <v>404</v>
      </c>
      <c r="J17" s="78" t="s">
        <v>405</v>
      </c>
      <c r="K17" s="76" t="s">
        <v>92</v>
      </c>
      <c r="L17" s="76" t="s">
        <v>92</v>
      </c>
      <c r="M17" s="76" t="s">
        <v>92</v>
      </c>
      <c r="N17" s="108" t="s">
        <v>92</v>
      </c>
      <c r="O17" s="108" t="s">
        <v>92</v>
      </c>
      <c r="P17" s="108" t="s">
        <v>92</v>
      </c>
    </row>
    <row r="18" spans="1:16" ht="66.599999999999994" customHeight="1" x14ac:dyDescent="0.25">
      <c r="A18" s="73" t="s">
        <v>406</v>
      </c>
      <c r="B18" s="74" t="s">
        <v>407</v>
      </c>
      <c r="C18" s="80" t="s">
        <v>92</v>
      </c>
      <c r="D18" s="75" t="s">
        <v>92</v>
      </c>
      <c r="E18" s="76" t="s">
        <v>92</v>
      </c>
      <c r="F18" s="77" t="s">
        <v>92</v>
      </c>
      <c r="G18" s="75" t="s">
        <v>92</v>
      </c>
      <c r="H18" s="78" t="s">
        <v>373</v>
      </c>
      <c r="I18" s="78" t="s">
        <v>374</v>
      </c>
      <c r="J18" s="78" t="s">
        <v>375</v>
      </c>
      <c r="K18" s="76" t="s">
        <v>92</v>
      </c>
      <c r="L18" s="76" t="s">
        <v>92</v>
      </c>
      <c r="M18" s="76" t="s">
        <v>92</v>
      </c>
      <c r="N18" s="108" t="s">
        <v>92</v>
      </c>
      <c r="O18" s="108" t="s">
        <v>92</v>
      </c>
      <c r="P18" s="108" t="s">
        <v>92</v>
      </c>
    </row>
    <row r="19" spans="1:16" ht="50.1" customHeight="1" x14ac:dyDescent="0.25">
      <c r="A19" s="73" t="s">
        <v>408</v>
      </c>
      <c r="B19" s="74" t="s">
        <v>409</v>
      </c>
      <c r="C19" s="80" t="s">
        <v>92</v>
      </c>
      <c r="D19" s="75" t="s">
        <v>92</v>
      </c>
      <c r="E19" s="76" t="s">
        <v>92</v>
      </c>
      <c r="F19" s="77" t="s">
        <v>92</v>
      </c>
      <c r="G19" s="75" t="s">
        <v>92</v>
      </c>
      <c r="H19" s="76"/>
      <c r="I19" s="78" t="s">
        <v>410</v>
      </c>
      <c r="J19" s="78" t="s">
        <v>411</v>
      </c>
      <c r="K19" s="76" t="s">
        <v>92</v>
      </c>
      <c r="L19" s="76" t="s">
        <v>92</v>
      </c>
      <c r="M19" s="76" t="s">
        <v>92</v>
      </c>
      <c r="N19" s="108" t="s">
        <v>92</v>
      </c>
      <c r="O19" s="108" t="s">
        <v>92</v>
      </c>
      <c r="P19" s="108" t="s">
        <v>92</v>
      </c>
    </row>
    <row r="20" spans="1:16" ht="50.1" customHeight="1" x14ac:dyDescent="0.25">
      <c r="A20" s="73" t="s">
        <v>412</v>
      </c>
      <c r="B20" s="74" t="s">
        <v>413</v>
      </c>
      <c r="C20" s="80" t="s">
        <v>92</v>
      </c>
      <c r="D20" s="75" t="s">
        <v>92</v>
      </c>
      <c r="E20" s="76" t="s">
        <v>92</v>
      </c>
      <c r="F20" s="77" t="s">
        <v>92</v>
      </c>
      <c r="G20" s="75" t="s">
        <v>92</v>
      </c>
      <c r="H20" s="76"/>
      <c r="I20" s="78" t="s">
        <v>414</v>
      </c>
      <c r="J20" s="78" t="s">
        <v>415</v>
      </c>
      <c r="K20" s="76" t="s">
        <v>92</v>
      </c>
      <c r="L20" s="76" t="s">
        <v>92</v>
      </c>
      <c r="M20" s="76" t="s">
        <v>92</v>
      </c>
      <c r="N20" s="108" t="s">
        <v>92</v>
      </c>
      <c r="O20" s="108" t="s">
        <v>92</v>
      </c>
      <c r="P20" s="108" t="s">
        <v>92</v>
      </c>
    </row>
    <row r="21" spans="1:16" ht="50.1" customHeight="1" x14ac:dyDescent="0.25">
      <c r="A21" s="73" t="s">
        <v>416</v>
      </c>
      <c r="B21" s="74" t="s">
        <v>417</v>
      </c>
      <c r="C21" s="79" t="s">
        <v>92</v>
      </c>
      <c r="D21" s="75" t="s">
        <v>92</v>
      </c>
      <c r="E21" s="76" t="s">
        <v>92</v>
      </c>
      <c r="F21" s="77" t="s">
        <v>92</v>
      </c>
      <c r="G21" s="75" t="s">
        <v>92</v>
      </c>
      <c r="H21" s="76"/>
      <c r="I21" s="78" t="s">
        <v>382</v>
      </c>
      <c r="J21" s="78" t="s">
        <v>418</v>
      </c>
      <c r="K21" s="76" t="s">
        <v>92</v>
      </c>
      <c r="L21" s="76" t="s">
        <v>92</v>
      </c>
      <c r="M21" s="76" t="s">
        <v>92</v>
      </c>
      <c r="N21" s="108" t="s">
        <v>92</v>
      </c>
      <c r="O21" s="108" t="s">
        <v>92</v>
      </c>
      <c r="P21" s="108" t="s">
        <v>92</v>
      </c>
    </row>
    <row r="22" spans="1:16" ht="50.1" customHeight="1" x14ac:dyDescent="0.25">
      <c r="A22" s="73" t="s">
        <v>419</v>
      </c>
      <c r="B22" s="74" t="s">
        <v>420</v>
      </c>
      <c r="C22" s="79" t="s">
        <v>92</v>
      </c>
      <c r="D22" s="75" t="s">
        <v>92</v>
      </c>
      <c r="E22" s="76" t="s">
        <v>92</v>
      </c>
      <c r="F22" s="77" t="s">
        <v>92</v>
      </c>
      <c r="G22" s="75" t="s">
        <v>92</v>
      </c>
      <c r="H22" s="78" t="s">
        <v>403</v>
      </c>
      <c r="I22" s="78" t="s">
        <v>404</v>
      </c>
      <c r="J22" s="78" t="s">
        <v>405</v>
      </c>
      <c r="K22" s="76" t="s">
        <v>92</v>
      </c>
      <c r="L22" s="76" t="s">
        <v>92</v>
      </c>
      <c r="M22" s="76" t="s">
        <v>92</v>
      </c>
      <c r="N22" s="108" t="s">
        <v>92</v>
      </c>
      <c r="O22" s="108" t="s">
        <v>92</v>
      </c>
      <c r="P22" s="108" t="s">
        <v>92</v>
      </c>
    </row>
    <row r="23" spans="1:16" ht="50.1" customHeight="1" x14ac:dyDescent="0.25">
      <c r="A23" s="73" t="s">
        <v>421</v>
      </c>
      <c r="B23" s="74" t="s">
        <v>422</v>
      </c>
      <c r="C23" s="79" t="s">
        <v>92</v>
      </c>
      <c r="D23" s="75" t="s">
        <v>92</v>
      </c>
      <c r="E23" s="76" t="s">
        <v>92</v>
      </c>
      <c r="F23" s="77" t="s">
        <v>92</v>
      </c>
      <c r="G23" s="75" t="s">
        <v>92</v>
      </c>
      <c r="H23" s="78" t="s">
        <v>423</v>
      </c>
      <c r="I23" s="78" t="s">
        <v>424</v>
      </c>
      <c r="J23" s="78" t="s">
        <v>425</v>
      </c>
      <c r="K23" s="76" t="s">
        <v>92</v>
      </c>
      <c r="L23" s="76" t="s">
        <v>92</v>
      </c>
      <c r="M23" s="76" t="s">
        <v>92</v>
      </c>
      <c r="N23" s="108" t="s">
        <v>92</v>
      </c>
      <c r="O23" s="108" t="s">
        <v>92</v>
      </c>
      <c r="P23" s="108" t="s">
        <v>92</v>
      </c>
    </row>
    <row r="24" spans="1:16" ht="50.1" customHeight="1" x14ac:dyDescent="0.25">
      <c r="A24" s="73" t="s">
        <v>426</v>
      </c>
      <c r="B24" s="74" t="s">
        <v>427</v>
      </c>
      <c r="C24" s="80" t="s">
        <v>92</v>
      </c>
      <c r="D24" s="75" t="s">
        <v>92</v>
      </c>
      <c r="E24" s="76" t="s">
        <v>92</v>
      </c>
      <c r="F24" s="77" t="s">
        <v>92</v>
      </c>
      <c r="G24" s="75" t="s">
        <v>92</v>
      </c>
      <c r="H24" s="76"/>
      <c r="I24" s="78" t="s">
        <v>428</v>
      </c>
      <c r="J24" s="78" t="s">
        <v>429</v>
      </c>
      <c r="K24" s="76" t="s">
        <v>92</v>
      </c>
      <c r="L24" s="76" t="s">
        <v>92</v>
      </c>
      <c r="M24" s="76" t="s">
        <v>92</v>
      </c>
      <c r="N24" s="108" t="s">
        <v>92</v>
      </c>
      <c r="O24" s="108" t="s">
        <v>92</v>
      </c>
      <c r="P24" s="108" t="s">
        <v>92</v>
      </c>
    </row>
    <row r="25" spans="1:16" s="84" customFormat="1" ht="50.1" customHeight="1" x14ac:dyDescent="0.25">
      <c r="A25" s="81" t="s">
        <v>81</v>
      </c>
      <c r="B25" s="81"/>
      <c r="C25" s="82">
        <v>1531.6894284042405</v>
      </c>
      <c r="D25" s="83"/>
      <c r="E25" s="83"/>
      <c r="F25" s="83"/>
      <c r="G25" s="82">
        <v>481.74644106831016</v>
      </c>
      <c r="H25" s="81"/>
      <c r="I25" s="81"/>
      <c r="J25" s="81"/>
      <c r="K25" s="81"/>
      <c r="L25" s="81"/>
      <c r="M25" s="81"/>
      <c r="N25" s="81"/>
      <c r="O25" s="81"/>
      <c r="P25" s="81"/>
    </row>
    <row r="26" spans="1:16" ht="15" hidden="1" customHeight="1" x14ac:dyDescent="0.25">
      <c r="N26" s="81" t="s">
        <v>92</v>
      </c>
      <c r="O26" s="81" t="s">
        <v>92</v>
      </c>
      <c r="P26" s="81" t="s">
        <v>92</v>
      </c>
    </row>
    <row r="27" spans="1:16" ht="15" hidden="1" customHeight="1" x14ac:dyDescent="0.25">
      <c r="N27" s="81" t="s">
        <v>92</v>
      </c>
      <c r="O27" s="81" t="s">
        <v>92</v>
      </c>
      <c r="P27" s="81" t="s">
        <v>92</v>
      </c>
    </row>
    <row r="28" spans="1:16" ht="15" hidden="1" customHeight="1" x14ac:dyDescent="0.25">
      <c r="N28" s="81" t="s">
        <v>92</v>
      </c>
      <c r="O28" s="81" t="s">
        <v>92</v>
      </c>
      <c r="P28" s="81" t="s">
        <v>92</v>
      </c>
    </row>
  </sheetData>
  <mergeCells count="4">
    <mergeCell ref="A1:B1"/>
    <mergeCell ref="D1:G1"/>
    <mergeCell ref="H1:N1"/>
    <mergeCell ref="O1:P1"/>
  </mergeCells>
  <dataValidations count="5">
    <dataValidation type="list" allowBlank="1" showInputMessage="1" showErrorMessage="1" sqref="K4:K6 K8 L17:M24 K10:K24 L5:M5" xr:uid="{4AF4ED63-186F-4A2E-960A-47DA033CE7D4}">
      <formula1>"Yes,No,N/A"</formula1>
    </dataValidation>
    <dataValidation type="list" allowBlank="1" showInputMessage="1" showErrorMessage="1" sqref="M8 M10:M16 M4 M6" xr:uid="{B177F0EA-79DC-448F-B924-D8590507EF33}">
      <formula1>"Monthly,Quarterly,Annually,N/A"</formula1>
    </dataValidation>
    <dataValidation type="list" allowBlank="1" showInputMessage="1" showErrorMessage="1" sqref="D8 D10:D24 D4:D6" xr:uid="{D66E3B67-4808-4DAC-B93B-28AF33E5D3DD}">
      <formula1>"Excellent,Very Good,Good,Adequate,Derived/Proxy,Benchmark,Poor,N/A"</formula1>
    </dataValidation>
    <dataValidation type="list" allowBlank="1" showInputMessage="1" showErrorMessage="1" sqref="L10:L13 L16 L8 L4 L6" xr:uid="{6D225EE3-4D2B-4DF8-8470-C3BD1B11FA84}">
      <formula1>"Initial Quality,Improved Quality,Best Quality,N/A"</formula1>
    </dataValidation>
    <dataValidation type="list" allowBlank="1" showInputMessage="1" showErrorMessage="1" sqref="L14:L15" xr:uid="{9714700C-72AB-4220-9FA0-D95CF83D6EAB}">
      <formula1>"Improved Quality,Best Quality,N/A"</formula1>
    </dataValidation>
  </dataValidations>
  <pageMargins left="0.77473958333333337" right="0.7" top="0.8882575757575758" bottom="0.75" header="0.3" footer="0.3"/>
  <pageSetup paperSize="9" scale="35" fitToWidth="0" fitToHeight="0" orientation="landscape" r:id="rId1"/>
  <headerFooter>
    <oddHeader>&amp;C&amp;"-,Bold"&amp;48&amp;KF7B060CARBON FOOTPRINT SUMMARY&amp;11&amp;K404040
&amp;26&amp;A</oddHeader>
  </headerFooter>
  <colBreaks count="1" manualBreakCount="1">
    <brk id="7"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26C716-A5D8-4E08-9835-5772D5212646}">
  <sheetPr codeName="Sheet10">
    <pageSetUpPr autoPageBreaks="0"/>
  </sheetPr>
  <dimension ref="B2:J178"/>
  <sheetViews>
    <sheetView zoomScale="85" zoomScaleNormal="85" workbookViewId="0">
      <selection activeCell="H7" sqref="H7"/>
    </sheetView>
  </sheetViews>
  <sheetFormatPr defaultColWidth="8.7109375" defaultRowHeight="29.45" customHeight="1" x14ac:dyDescent="0.25"/>
  <cols>
    <col min="1" max="1" width="8.7109375" style="53"/>
    <col min="2" max="2" width="57.28515625" style="53" customWidth="1"/>
    <col min="3" max="3" width="82.7109375" style="53" bestFit="1" customWidth="1"/>
    <col min="4" max="16384" width="8.7109375" style="53"/>
  </cols>
  <sheetData>
    <row r="2" spans="2:3" ht="29.45" customHeight="1" x14ac:dyDescent="0.25">
      <c r="B2" s="94" t="s">
        <v>430</v>
      </c>
      <c r="C2" s="94" t="s">
        <v>431</v>
      </c>
    </row>
    <row r="3" spans="2:3" ht="29.45" customHeight="1" x14ac:dyDescent="0.25">
      <c r="B3" s="88" t="s">
        <v>432</v>
      </c>
      <c r="C3" s="92" t="s">
        <v>433</v>
      </c>
    </row>
    <row r="4" spans="2:3" ht="29.45" customHeight="1" x14ac:dyDescent="0.25">
      <c r="B4" s="88" t="s">
        <v>434</v>
      </c>
      <c r="C4" s="92" t="s">
        <v>435</v>
      </c>
    </row>
    <row r="5" spans="2:3" ht="29.45" customHeight="1" x14ac:dyDescent="0.25">
      <c r="B5" s="88" t="s">
        <v>436</v>
      </c>
      <c r="C5" s="92" t="s">
        <v>437</v>
      </c>
    </row>
    <row r="6" spans="2:3" ht="69" x14ac:dyDescent="0.25">
      <c r="B6" s="88" t="s">
        <v>438</v>
      </c>
      <c r="C6" s="92" t="s">
        <v>439</v>
      </c>
    </row>
    <row r="7" spans="2:3" ht="121.5" customHeight="1" x14ac:dyDescent="0.25">
      <c r="B7" s="88" t="s">
        <v>440</v>
      </c>
      <c r="C7" s="92" t="s">
        <v>441</v>
      </c>
    </row>
    <row r="8" spans="2:3" ht="29.45" customHeight="1" x14ac:dyDescent="0.25">
      <c r="B8" s="88" t="s">
        <v>442</v>
      </c>
      <c r="C8" s="92" t="s">
        <v>443</v>
      </c>
    </row>
    <row r="9" spans="2:3" ht="29.45" customHeight="1" x14ac:dyDescent="0.25">
      <c r="B9" s="88" t="s">
        <v>444</v>
      </c>
      <c r="C9" s="92" t="s">
        <v>443</v>
      </c>
    </row>
    <row r="10" spans="2:3" ht="29.45" customHeight="1" x14ac:dyDescent="0.25">
      <c r="B10" s="115"/>
      <c r="C10" s="115"/>
    </row>
    <row r="11" spans="2:3" ht="29.45" customHeight="1" x14ac:dyDescent="0.25">
      <c r="B11" s="95" t="s">
        <v>445</v>
      </c>
      <c r="C11" s="95" t="s">
        <v>302</v>
      </c>
    </row>
    <row r="12" spans="2:3" ht="38.450000000000003" customHeight="1" x14ac:dyDescent="0.25">
      <c r="B12" s="89" t="s">
        <v>446</v>
      </c>
      <c r="C12" s="93" t="s">
        <v>447</v>
      </c>
    </row>
    <row r="13" spans="2:3" ht="40.5" customHeight="1" x14ac:dyDescent="0.25">
      <c r="B13" s="89" t="s">
        <v>448</v>
      </c>
      <c r="C13" s="93" t="s">
        <v>449</v>
      </c>
    </row>
    <row r="14" spans="2:3" ht="29.45" customHeight="1" x14ac:dyDescent="0.25">
      <c r="B14" s="89" t="s">
        <v>450</v>
      </c>
      <c r="C14" s="93" t="s">
        <v>451</v>
      </c>
    </row>
    <row r="15" spans="2:3" ht="41.1" customHeight="1" x14ac:dyDescent="0.25">
      <c r="B15" s="89" t="s">
        <v>452</v>
      </c>
      <c r="C15" s="93" t="s">
        <v>453</v>
      </c>
    </row>
    <row r="16" spans="2:3" ht="42.95" customHeight="1" x14ac:dyDescent="0.25">
      <c r="B16" s="89" t="s">
        <v>454</v>
      </c>
      <c r="C16" s="93" t="s">
        <v>455</v>
      </c>
    </row>
    <row r="17" spans="2:3" ht="42.95" customHeight="1" x14ac:dyDescent="0.25">
      <c r="B17" s="89" t="s">
        <v>456</v>
      </c>
      <c r="C17" s="93" t="s">
        <v>457</v>
      </c>
    </row>
    <row r="18" spans="2:3" ht="29.45" customHeight="1" x14ac:dyDescent="0.25">
      <c r="B18" s="89" t="s">
        <v>458</v>
      </c>
      <c r="C18" s="93" t="s">
        <v>459</v>
      </c>
    </row>
    <row r="19" spans="2:3" ht="51.6" customHeight="1" x14ac:dyDescent="0.25">
      <c r="B19" s="89" t="s">
        <v>460</v>
      </c>
      <c r="C19" s="93" t="s">
        <v>461</v>
      </c>
    </row>
    <row r="20" spans="2:3" ht="29.45" customHeight="1" x14ac:dyDescent="0.25">
      <c r="B20" s="115"/>
      <c r="C20" s="115"/>
    </row>
    <row r="21" spans="2:3" ht="29.45" customHeight="1" x14ac:dyDescent="0.25">
      <c r="B21" s="90" t="s">
        <v>462</v>
      </c>
      <c r="C21" s="90" t="s">
        <v>463</v>
      </c>
    </row>
    <row r="22" spans="2:3" ht="60" x14ac:dyDescent="0.25">
      <c r="B22" s="78" t="s">
        <v>14</v>
      </c>
      <c r="C22" s="106" t="s">
        <v>464</v>
      </c>
    </row>
    <row r="23" spans="2:3" ht="60" x14ac:dyDescent="0.25">
      <c r="B23" s="78" t="s">
        <v>19</v>
      </c>
      <c r="C23" s="106" t="s">
        <v>464</v>
      </c>
    </row>
    <row r="24" spans="2:3" ht="60" x14ac:dyDescent="0.25">
      <c r="B24" s="78" t="s">
        <v>50</v>
      </c>
      <c r="C24" s="106" t="s">
        <v>464</v>
      </c>
    </row>
    <row r="25" spans="2:3" ht="60" x14ac:dyDescent="0.25">
      <c r="B25" s="78" t="s">
        <v>74</v>
      </c>
      <c r="C25" s="106" t="s">
        <v>464</v>
      </c>
    </row>
    <row r="26" spans="2:3" ht="60" x14ac:dyDescent="0.25">
      <c r="B26" s="78" t="s">
        <v>71</v>
      </c>
      <c r="C26" s="106" t="s">
        <v>464</v>
      </c>
    </row>
    <row r="27" spans="2:3" ht="60" x14ac:dyDescent="0.25">
      <c r="B27" s="78" t="s">
        <v>70</v>
      </c>
      <c r="C27" s="106" t="s">
        <v>464</v>
      </c>
    </row>
    <row r="28" spans="2:3" ht="60" x14ac:dyDescent="0.25">
      <c r="B28" s="78" t="s">
        <v>64</v>
      </c>
      <c r="C28" s="106" t="s">
        <v>464</v>
      </c>
    </row>
    <row r="29" spans="2:3" ht="60" x14ac:dyDescent="0.25">
      <c r="B29" s="78" t="s">
        <v>66</v>
      </c>
      <c r="C29" s="106" t="s">
        <v>464</v>
      </c>
    </row>
    <row r="30" spans="2:3" ht="60" x14ac:dyDescent="0.25">
      <c r="B30" s="78" t="s">
        <v>63</v>
      </c>
      <c r="C30" s="106" t="s">
        <v>464</v>
      </c>
    </row>
    <row r="31" spans="2:3" ht="60" x14ac:dyDescent="0.25">
      <c r="B31" s="78" t="s">
        <v>65</v>
      </c>
      <c r="C31" s="106" t="s">
        <v>464</v>
      </c>
    </row>
    <row r="32" spans="2:3" ht="60" x14ac:dyDescent="0.25">
      <c r="B32" s="78" t="s">
        <v>67</v>
      </c>
      <c r="C32" s="106" t="s">
        <v>464</v>
      </c>
    </row>
    <row r="33" spans="2:3" ht="60" x14ac:dyDescent="0.25">
      <c r="B33" s="78" t="s">
        <v>465</v>
      </c>
      <c r="C33" s="106" t="s">
        <v>464</v>
      </c>
    </row>
    <row r="34" spans="2:3" ht="30" x14ac:dyDescent="0.25">
      <c r="B34" s="78" t="s">
        <v>22</v>
      </c>
      <c r="C34" s="106" t="s">
        <v>466</v>
      </c>
    </row>
    <row r="35" spans="2:3" ht="60" x14ac:dyDescent="0.25">
      <c r="B35" s="78" t="s">
        <v>17</v>
      </c>
      <c r="C35" s="106" t="s">
        <v>464</v>
      </c>
    </row>
    <row r="36" spans="2:3" ht="75" x14ac:dyDescent="0.25">
      <c r="B36" s="78" t="s">
        <v>61</v>
      </c>
      <c r="C36" s="106" t="s">
        <v>467</v>
      </c>
    </row>
    <row r="37" spans="2:3" ht="75" x14ac:dyDescent="0.25">
      <c r="B37" s="78" t="s">
        <v>60</v>
      </c>
      <c r="C37" s="106" t="s">
        <v>467</v>
      </c>
    </row>
    <row r="38" spans="2:3" ht="75" x14ac:dyDescent="0.25">
      <c r="B38" s="78" t="s">
        <v>39</v>
      </c>
      <c r="C38" s="106" t="s">
        <v>467</v>
      </c>
    </row>
    <row r="39" spans="2:3" ht="75" x14ac:dyDescent="0.25">
      <c r="B39" s="78" t="s">
        <v>27</v>
      </c>
      <c r="C39" s="106" t="s">
        <v>467</v>
      </c>
    </row>
    <row r="40" spans="2:3" ht="75" x14ac:dyDescent="0.25">
      <c r="B40" s="78" t="s">
        <v>29</v>
      </c>
      <c r="C40" s="106" t="s">
        <v>467</v>
      </c>
    </row>
    <row r="41" spans="2:3" ht="75" x14ac:dyDescent="0.25">
      <c r="B41" s="78" t="s">
        <v>28</v>
      </c>
      <c r="C41" s="106" t="s">
        <v>467</v>
      </c>
    </row>
    <row r="42" spans="2:3" ht="75" x14ac:dyDescent="0.25">
      <c r="B42" s="78" t="s">
        <v>46</v>
      </c>
      <c r="C42" s="106" t="s">
        <v>467</v>
      </c>
    </row>
    <row r="43" spans="2:3" ht="75" x14ac:dyDescent="0.25">
      <c r="B43" s="78" t="s">
        <v>38</v>
      </c>
      <c r="C43" s="106" t="s">
        <v>467</v>
      </c>
    </row>
    <row r="44" spans="2:3" ht="75" x14ac:dyDescent="0.25">
      <c r="B44" s="78" t="s">
        <v>33</v>
      </c>
      <c r="C44" s="106" t="s">
        <v>467</v>
      </c>
    </row>
    <row r="45" spans="2:3" ht="75" x14ac:dyDescent="0.25">
      <c r="B45" s="78" t="s">
        <v>26</v>
      </c>
      <c r="C45" s="106" t="s">
        <v>467</v>
      </c>
    </row>
    <row r="46" spans="2:3" ht="75" x14ac:dyDescent="0.25">
      <c r="B46" s="78" t="s">
        <v>51</v>
      </c>
      <c r="C46" s="106" t="s">
        <v>467</v>
      </c>
    </row>
    <row r="47" spans="2:3" ht="75" x14ac:dyDescent="0.25">
      <c r="B47" s="78" t="s">
        <v>34</v>
      </c>
      <c r="C47" s="106" t="s">
        <v>467</v>
      </c>
    </row>
    <row r="48" spans="2:3" ht="75" x14ac:dyDescent="0.25">
      <c r="B48" s="78" t="s">
        <v>52</v>
      </c>
      <c r="C48" s="106" t="s">
        <v>467</v>
      </c>
    </row>
    <row r="49" spans="2:3" ht="75" x14ac:dyDescent="0.25">
      <c r="B49" s="78" t="s">
        <v>43</v>
      </c>
      <c r="C49" s="106" t="s">
        <v>467</v>
      </c>
    </row>
    <row r="50" spans="2:3" ht="75" x14ac:dyDescent="0.25">
      <c r="B50" s="78" t="s">
        <v>47</v>
      </c>
      <c r="C50" s="106" t="s">
        <v>467</v>
      </c>
    </row>
    <row r="51" spans="2:3" ht="75" x14ac:dyDescent="0.25">
      <c r="B51" s="78" t="s">
        <v>30</v>
      </c>
      <c r="C51" s="106" t="s">
        <v>467</v>
      </c>
    </row>
    <row r="52" spans="2:3" ht="75" x14ac:dyDescent="0.25">
      <c r="B52" s="78" t="s">
        <v>25</v>
      </c>
      <c r="C52" s="106" t="s">
        <v>467</v>
      </c>
    </row>
    <row r="53" spans="2:3" ht="75" x14ac:dyDescent="0.25">
      <c r="B53" s="78" t="s">
        <v>32</v>
      </c>
      <c r="C53" s="106" t="s">
        <v>467</v>
      </c>
    </row>
    <row r="54" spans="2:3" ht="75" x14ac:dyDescent="0.25">
      <c r="B54" s="78" t="s">
        <v>42</v>
      </c>
      <c r="C54" s="106" t="s">
        <v>467</v>
      </c>
    </row>
    <row r="55" spans="2:3" ht="75" x14ac:dyDescent="0.25">
      <c r="B55" s="78" t="s">
        <v>49</v>
      </c>
      <c r="C55" s="106" t="s">
        <v>467</v>
      </c>
    </row>
    <row r="56" spans="2:3" ht="75" x14ac:dyDescent="0.25">
      <c r="B56" s="78" t="s">
        <v>56</v>
      </c>
      <c r="C56" s="106" t="s">
        <v>467</v>
      </c>
    </row>
    <row r="57" spans="2:3" ht="75" x14ac:dyDescent="0.25">
      <c r="B57" s="78" t="s">
        <v>48</v>
      </c>
      <c r="C57" s="106" t="s">
        <v>467</v>
      </c>
    </row>
    <row r="58" spans="2:3" ht="75" x14ac:dyDescent="0.25">
      <c r="B58" s="78" t="s">
        <v>36</v>
      </c>
      <c r="C58" s="106" t="s">
        <v>467</v>
      </c>
    </row>
    <row r="59" spans="2:3" ht="75" x14ac:dyDescent="0.25">
      <c r="B59" s="78" t="s">
        <v>53</v>
      </c>
      <c r="C59" s="106" t="s">
        <v>467</v>
      </c>
    </row>
    <row r="60" spans="2:3" ht="75" x14ac:dyDescent="0.25">
      <c r="B60" s="78" t="s">
        <v>45</v>
      </c>
      <c r="C60" s="106" t="s">
        <v>467</v>
      </c>
    </row>
    <row r="61" spans="2:3" ht="75" x14ac:dyDescent="0.25">
      <c r="B61" s="78" t="s">
        <v>55</v>
      </c>
      <c r="C61" s="106" t="s">
        <v>467</v>
      </c>
    </row>
    <row r="62" spans="2:3" ht="75" x14ac:dyDescent="0.25">
      <c r="B62" s="78" t="s">
        <v>54</v>
      </c>
      <c r="C62" s="106" t="s">
        <v>467</v>
      </c>
    </row>
    <row r="63" spans="2:3" ht="75" x14ac:dyDescent="0.25">
      <c r="B63" s="78" t="s">
        <v>31</v>
      </c>
      <c r="C63" s="106" t="s">
        <v>467</v>
      </c>
    </row>
    <row r="64" spans="2:3" ht="75" x14ac:dyDescent="0.25">
      <c r="B64" s="78" t="s">
        <v>44</v>
      </c>
      <c r="C64" s="106" t="s">
        <v>467</v>
      </c>
    </row>
    <row r="65" spans="2:10" ht="75" x14ac:dyDescent="0.25">
      <c r="B65" s="78" t="s">
        <v>35</v>
      </c>
      <c r="C65" s="106" t="s">
        <v>467</v>
      </c>
    </row>
    <row r="66" spans="2:10" ht="75" x14ac:dyDescent="0.25">
      <c r="B66" s="78" t="s">
        <v>41</v>
      </c>
      <c r="C66" s="106" t="s">
        <v>467</v>
      </c>
    </row>
    <row r="67" spans="2:10" ht="75" x14ac:dyDescent="0.25">
      <c r="B67" s="78" t="s">
        <v>23</v>
      </c>
      <c r="C67" s="106" t="s">
        <v>467</v>
      </c>
    </row>
    <row r="68" spans="2:10" ht="75" x14ac:dyDescent="0.25">
      <c r="B68" s="78" t="s">
        <v>40</v>
      </c>
      <c r="C68" s="106" t="s">
        <v>467</v>
      </c>
    </row>
    <row r="69" spans="2:10" ht="75" x14ac:dyDescent="0.25">
      <c r="B69" s="78" t="s">
        <v>24</v>
      </c>
      <c r="C69" s="106" t="s">
        <v>467</v>
      </c>
    </row>
    <row r="70" spans="2:10" ht="75" x14ac:dyDescent="0.25">
      <c r="B70" s="78" t="s">
        <v>37</v>
      </c>
      <c r="C70" s="106" t="s">
        <v>467</v>
      </c>
    </row>
    <row r="71" spans="2:10" ht="60" x14ac:dyDescent="0.25">
      <c r="B71" s="78" t="s">
        <v>75</v>
      </c>
      <c r="C71" s="106" t="s">
        <v>464</v>
      </c>
    </row>
    <row r="72" spans="2:10" ht="60" x14ac:dyDescent="0.25">
      <c r="B72" s="78" t="s">
        <v>73</v>
      </c>
      <c r="C72" s="106" t="s">
        <v>464</v>
      </c>
    </row>
    <row r="74" spans="2:10" ht="29.45" customHeight="1" x14ac:dyDescent="0.25">
      <c r="J74"/>
    </row>
    <row r="75" spans="2:10" ht="29.45" customHeight="1" x14ac:dyDescent="0.25">
      <c r="J75"/>
    </row>
    <row r="76" spans="2:10" ht="29.45" customHeight="1" x14ac:dyDescent="0.25">
      <c r="J76"/>
    </row>
    <row r="77" spans="2:10" ht="29.45" customHeight="1" x14ac:dyDescent="0.25">
      <c r="J77"/>
    </row>
    <row r="78" spans="2:10" ht="29.45" customHeight="1" x14ac:dyDescent="0.25">
      <c r="J78"/>
    </row>
    <row r="79" spans="2:10" ht="29.45" customHeight="1" x14ac:dyDescent="0.25">
      <c r="J79"/>
    </row>
    <row r="80" spans="2:10" ht="29.45" customHeight="1" x14ac:dyDescent="0.25">
      <c r="J80"/>
    </row>
    <row r="81" spans="10:10" ht="29.45" customHeight="1" x14ac:dyDescent="0.25">
      <c r="J81"/>
    </row>
    <row r="82" spans="10:10" ht="29.45" customHeight="1" x14ac:dyDescent="0.25">
      <c r="J82"/>
    </row>
    <row r="83" spans="10:10" ht="29.45" customHeight="1" x14ac:dyDescent="0.25">
      <c r="J83"/>
    </row>
    <row r="84" spans="10:10" ht="29.45" customHeight="1" x14ac:dyDescent="0.25">
      <c r="J84"/>
    </row>
    <row r="85" spans="10:10" ht="29.45" customHeight="1" x14ac:dyDescent="0.25">
      <c r="J85"/>
    </row>
    <row r="86" spans="10:10" ht="29.45" customHeight="1" x14ac:dyDescent="0.25">
      <c r="J86"/>
    </row>
    <row r="87" spans="10:10" ht="29.45" customHeight="1" x14ac:dyDescent="0.25">
      <c r="J87"/>
    </row>
    <row r="88" spans="10:10" ht="29.45" customHeight="1" x14ac:dyDescent="0.25">
      <c r="J88"/>
    </row>
    <row r="89" spans="10:10" ht="29.45" customHeight="1" x14ac:dyDescent="0.25">
      <c r="J89"/>
    </row>
    <row r="90" spans="10:10" ht="29.45" customHeight="1" x14ac:dyDescent="0.25">
      <c r="J90"/>
    </row>
    <row r="91" spans="10:10" ht="29.45" customHeight="1" x14ac:dyDescent="0.25">
      <c r="J91"/>
    </row>
    <row r="92" spans="10:10" ht="29.45" customHeight="1" x14ac:dyDescent="0.25">
      <c r="J92"/>
    </row>
    <row r="93" spans="10:10" ht="29.45" customHeight="1" x14ac:dyDescent="0.25">
      <c r="J93"/>
    </row>
    <row r="94" spans="10:10" ht="29.45" customHeight="1" x14ac:dyDescent="0.25">
      <c r="J94"/>
    </row>
    <row r="95" spans="10:10" ht="29.45" customHeight="1" x14ac:dyDescent="0.25">
      <c r="J95"/>
    </row>
    <row r="96" spans="10:10" ht="29.45" customHeight="1" x14ac:dyDescent="0.25">
      <c r="J96"/>
    </row>
    <row r="97" spans="10:10" ht="29.45" customHeight="1" x14ac:dyDescent="0.25">
      <c r="J97"/>
    </row>
    <row r="98" spans="10:10" ht="29.45" customHeight="1" x14ac:dyDescent="0.25">
      <c r="J98"/>
    </row>
    <row r="99" spans="10:10" ht="29.45" customHeight="1" x14ac:dyDescent="0.25">
      <c r="J99"/>
    </row>
    <row r="100" spans="10:10" ht="29.45" customHeight="1" x14ac:dyDescent="0.25">
      <c r="J100"/>
    </row>
    <row r="101" spans="10:10" ht="29.45" customHeight="1" x14ac:dyDescent="0.25">
      <c r="J101"/>
    </row>
    <row r="102" spans="10:10" ht="29.45" customHeight="1" x14ac:dyDescent="0.25">
      <c r="J102"/>
    </row>
    <row r="103" spans="10:10" ht="29.45" customHeight="1" x14ac:dyDescent="0.25">
      <c r="J103"/>
    </row>
    <row r="104" spans="10:10" ht="29.45" customHeight="1" x14ac:dyDescent="0.25">
      <c r="J104"/>
    </row>
    <row r="105" spans="10:10" ht="29.45" customHeight="1" x14ac:dyDescent="0.25">
      <c r="J105"/>
    </row>
    <row r="106" spans="10:10" ht="29.45" customHeight="1" x14ac:dyDescent="0.25">
      <c r="J106"/>
    </row>
    <row r="107" spans="10:10" ht="29.45" customHeight="1" x14ac:dyDescent="0.25">
      <c r="J107"/>
    </row>
    <row r="108" spans="10:10" ht="29.45" customHeight="1" x14ac:dyDescent="0.25">
      <c r="J108"/>
    </row>
    <row r="109" spans="10:10" ht="29.45" customHeight="1" x14ac:dyDescent="0.25">
      <c r="J109"/>
    </row>
    <row r="110" spans="10:10" ht="29.45" customHeight="1" x14ac:dyDescent="0.25">
      <c r="J110"/>
    </row>
    <row r="111" spans="10:10" ht="29.45" customHeight="1" x14ac:dyDescent="0.25">
      <c r="J111"/>
    </row>
    <row r="112" spans="10:10" ht="29.45" customHeight="1" x14ac:dyDescent="0.25">
      <c r="J112"/>
    </row>
    <row r="113" spans="10:10" ht="29.45" customHeight="1" x14ac:dyDescent="0.25">
      <c r="J113"/>
    </row>
    <row r="114" spans="10:10" ht="29.45" customHeight="1" x14ac:dyDescent="0.25">
      <c r="J114"/>
    </row>
    <row r="115" spans="10:10" ht="29.45" customHeight="1" x14ac:dyDescent="0.25">
      <c r="J115"/>
    </row>
    <row r="116" spans="10:10" ht="29.45" customHeight="1" x14ac:dyDescent="0.25">
      <c r="J116"/>
    </row>
    <row r="117" spans="10:10" ht="29.45" customHeight="1" x14ac:dyDescent="0.25">
      <c r="J117"/>
    </row>
    <row r="118" spans="10:10" ht="29.45" customHeight="1" x14ac:dyDescent="0.25">
      <c r="J118"/>
    </row>
    <row r="119" spans="10:10" ht="29.45" customHeight="1" x14ac:dyDescent="0.25">
      <c r="J119"/>
    </row>
    <row r="120" spans="10:10" ht="29.45" customHeight="1" x14ac:dyDescent="0.25">
      <c r="J120"/>
    </row>
    <row r="121" spans="10:10" ht="29.45" customHeight="1" x14ac:dyDescent="0.25">
      <c r="J121"/>
    </row>
    <row r="122" spans="10:10" ht="29.45" customHeight="1" x14ac:dyDescent="0.25">
      <c r="J122"/>
    </row>
    <row r="123" spans="10:10" ht="29.45" customHeight="1" x14ac:dyDescent="0.25">
      <c r="J123"/>
    </row>
    <row r="124" spans="10:10" ht="29.45" customHeight="1" x14ac:dyDescent="0.25">
      <c r="J124"/>
    </row>
    <row r="125" spans="10:10" ht="29.45" customHeight="1" x14ac:dyDescent="0.25">
      <c r="J125"/>
    </row>
    <row r="126" spans="10:10" ht="29.45" customHeight="1" x14ac:dyDescent="0.25">
      <c r="J126"/>
    </row>
    <row r="127" spans="10:10" ht="29.45" customHeight="1" x14ac:dyDescent="0.25">
      <c r="J127"/>
    </row>
    <row r="128" spans="10:10" ht="29.45" customHeight="1" x14ac:dyDescent="0.25">
      <c r="J128"/>
    </row>
    <row r="129" spans="10:10" ht="29.45" customHeight="1" x14ac:dyDescent="0.25">
      <c r="J129"/>
    </row>
    <row r="130" spans="10:10" ht="29.45" customHeight="1" x14ac:dyDescent="0.25">
      <c r="J130"/>
    </row>
    <row r="131" spans="10:10" ht="29.45" customHeight="1" x14ac:dyDescent="0.25">
      <c r="J131"/>
    </row>
    <row r="132" spans="10:10" ht="29.45" customHeight="1" x14ac:dyDescent="0.25">
      <c r="J132"/>
    </row>
    <row r="133" spans="10:10" ht="29.45" customHeight="1" x14ac:dyDescent="0.25">
      <c r="J133"/>
    </row>
    <row r="134" spans="10:10" ht="29.45" customHeight="1" x14ac:dyDescent="0.25">
      <c r="J134"/>
    </row>
    <row r="135" spans="10:10" ht="29.45" customHeight="1" x14ac:dyDescent="0.25">
      <c r="J135"/>
    </row>
    <row r="136" spans="10:10" ht="29.45" customHeight="1" x14ac:dyDescent="0.25">
      <c r="J136"/>
    </row>
    <row r="137" spans="10:10" ht="29.45" customHeight="1" x14ac:dyDescent="0.25">
      <c r="J137"/>
    </row>
    <row r="138" spans="10:10" ht="29.45" customHeight="1" x14ac:dyDescent="0.25">
      <c r="J138"/>
    </row>
    <row r="139" spans="10:10" ht="29.45" customHeight="1" x14ac:dyDescent="0.25">
      <c r="J139"/>
    </row>
    <row r="140" spans="10:10" ht="29.45" customHeight="1" x14ac:dyDescent="0.25">
      <c r="J140"/>
    </row>
    <row r="141" spans="10:10" ht="29.45" customHeight="1" x14ac:dyDescent="0.25">
      <c r="J141"/>
    </row>
    <row r="142" spans="10:10" ht="29.45" customHeight="1" x14ac:dyDescent="0.25">
      <c r="J142"/>
    </row>
    <row r="143" spans="10:10" ht="29.45" customHeight="1" x14ac:dyDescent="0.25">
      <c r="J143"/>
    </row>
    <row r="144" spans="10:10" ht="29.45" customHeight="1" x14ac:dyDescent="0.25">
      <c r="J144"/>
    </row>
    <row r="145" spans="10:10" ht="29.45" customHeight="1" x14ac:dyDescent="0.25">
      <c r="J145"/>
    </row>
    <row r="146" spans="10:10" ht="29.45" customHeight="1" x14ac:dyDescent="0.25">
      <c r="J146"/>
    </row>
    <row r="147" spans="10:10" ht="29.45" customHeight="1" x14ac:dyDescent="0.25">
      <c r="J147"/>
    </row>
    <row r="148" spans="10:10" ht="29.45" customHeight="1" x14ac:dyDescent="0.25">
      <c r="J148"/>
    </row>
    <row r="149" spans="10:10" ht="29.45" customHeight="1" x14ac:dyDescent="0.25">
      <c r="J149"/>
    </row>
    <row r="150" spans="10:10" ht="29.45" customHeight="1" x14ac:dyDescent="0.25">
      <c r="J150"/>
    </row>
    <row r="151" spans="10:10" ht="29.45" customHeight="1" x14ac:dyDescent="0.25">
      <c r="J151"/>
    </row>
    <row r="152" spans="10:10" ht="29.45" customHeight="1" x14ac:dyDescent="0.25">
      <c r="J152"/>
    </row>
    <row r="153" spans="10:10" ht="29.45" customHeight="1" x14ac:dyDescent="0.25">
      <c r="J153"/>
    </row>
    <row r="154" spans="10:10" ht="29.45" customHeight="1" x14ac:dyDescent="0.25">
      <c r="J154"/>
    </row>
    <row r="155" spans="10:10" ht="29.45" customHeight="1" x14ac:dyDescent="0.25">
      <c r="J155"/>
    </row>
    <row r="156" spans="10:10" ht="29.45" customHeight="1" x14ac:dyDescent="0.25">
      <c r="J156"/>
    </row>
    <row r="157" spans="10:10" ht="29.45" customHeight="1" x14ac:dyDescent="0.25">
      <c r="J157"/>
    </row>
    <row r="158" spans="10:10" ht="29.45" customHeight="1" x14ac:dyDescent="0.25">
      <c r="J158"/>
    </row>
    <row r="159" spans="10:10" ht="29.45" customHeight="1" x14ac:dyDescent="0.25">
      <c r="J159"/>
    </row>
    <row r="160" spans="10:10" ht="29.45" customHeight="1" x14ac:dyDescent="0.25">
      <c r="J160"/>
    </row>
    <row r="161" spans="10:10" ht="29.45" customHeight="1" x14ac:dyDescent="0.25">
      <c r="J161"/>
    </row>
    <row r="162" spans="10:10" ht="29.45" customHeight="1" x14ac:dyDescent="0.25">
      <c r="J162"/>
    </row>
    <row r="163" spans="10:10" ht="29.45" customHeight="1" x14ac:dyDescent="0.25">
      <c r="J163"/>
    </row>
    <row r="164" spans="10:10" ht="29.45" customHeight="1" x14ac:dyDescent="0.25">
      <c r="J164"/>
    </row>
    <row r="165" spans="10:10" ht="29.45" customHeight="1" x14ac:dyDescent="0.25">
      <c r="J165"/>
    </row>
    <row r="166" spans="10:10" ht="29.45" customHeight="1" x14ac:dyDescent="0.25">
      <c r="J166"/>
    </row>
    <row r="167" spans="10:10" ht="29.45" customHeight="1" x14ac:dyDescent="0.25">
      <c r="J167"/>
    </row>
    <row r="168" spans="10:10" ht="29.45" customHeight="1" x14ac:dyDescent="0.25">
      <c r="J168"/>
    </row>
    <row r="169" spans="10:10" ht="29.45" customHeight="1" x14ac:dyDescent="0.25">
      <c r="J169"/>
    </row>
    <row r="170" spans="10:10" ht="29.45" customHeight="1" x14ac:dyDescent="0.25">
      <c r="J170"/>
    </row>
    <row r="171" spans="10:10" ht="29.45" customHeight="1" x14ac:dyDescent="0.25">
      <c r="J171"/>
    </row>
    <row r="172" spans="10:10" ht="29.45" customHeight="1" x14ac:dyDescent="0.25">
      <c r="J172"/>
    </row>
    <row r="173" spans="10:10" ht="29.45" customHeight="1" x14ac:dyDescent="0.25">
      <c r="J173"/>
    </row>
    <row r="174" spans="10:10" ht="29.45" customHeight="1" x14ac:dyDescent="0.25">
      <c r="J174"/>
    </row>
    <row r="175" spans="10:10" ht="29.45" customHeight="1" x14ac:dyDescent="0.25">
      <c r="J175"/>
    </row>
    <row r="176" spans="10:10" ht="29.45" customHeight="1" x14ac:dyDescent="0.25">
      <c r="J176"/>
    </row>
    <row r="177" spans="10:10" ht="29.45" customHeight="1" x14ac:dyDescent="0.25">
      <c r="J177"/>
    </row>
    <row r="178" spans="10:10" ht="29.45" customHeight="1" x14ac:dyDescent="0.25">
      <c r="J178"/>
    </row>
  </sheetData>
  <mergeCells count="2">
    <mergeCell ref="B20:C20"/>
    <mergeCell ref="B10:C10"/>
  </mergeCells>
  <dataValidations count="1">
    <dataValidation type="list" allowBlank="1" showInputMessage="1" showErrorMessage="1" sqref="C5" xr:uid="{8D522798-451C-4BD6-924D-8D13B962187F}">
      <formula1>"Equity Share Approach,Operational Control Approach,Financial Control Approach"</formula1>
    </dataValidation>
  </dataValidations>
  <pageMargins left="0.7" right="0.7" top="1.1883333333333332" bottom="0.75" header="0.3" footer="0.3"/>
  <pageSetup paperSize="9" scale="62" orientation="portrait" r:id="rId1"/>
  <headerFooter>
    <oddHeader>&amp;C&amp;"-,Bold"&amp;28&amp;KF7B060CARBON FOOTPRINT SUMMARY&amp;K01+000
&amp;22&amp;K404040&amp;A</oddHeader>
  </headerFooter>
  <tableParts count="2">
    <tablePart r:id="rId2"/>
    <tablePart r:id="rId3"/>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82B32-6836-4C9B-91B0-7A2BB60D193B}">
  <sheetPr codeName="Sheet12">
    <tabColor rgb="FFFBD7AF"/>
  </sheetPr>
  <dimension ref="A1:F64"/>
  <sheetViews>
    <sheetView zoomScale="85" zoomScaleNormal="85" workbookViewId="0">
      <selection activeCell="K11" sqref="K11"/>
    </sheetView>
  </sheetViews>
  <sheetFormatPr defaultColWidth="11" defaultRowHeight="20.100000000000001" customHeight="1" zeroHeight="1" x14ac:dyDescent="0.25"/>
  <cols>
    <col min="1" max="1" width="8.85546875" style="33" customWidth="1"/>
    <col min="2" max="2" width="87" style="33" bestFit="1" customWidth="1"/>
    <col min="3" max="3" width="20.85546875" style="33" bestFit="1" customWidth="1"/>
    <col min="4" max="4" width="24.5703125" style="33" bestFit="1" customWidth="1"/>
    <col min="5" max="5" width="12.140625" style="32" customWidth="1"/>
    <col min="6" max="16384" width="11" style="32"/>
  </cols>
  <sheetData>
    <row r="1" spans="1:6" ht="33.6" customHeight="1" x14ac:dyDescent="0.25">
      <c r="A1" s="116" t="s">
        <v>468</v>
      </c>
      <c r="B1" s="116"/>
      <c r="C1" s="116"/>
      <c r="D1" s="116"/>
      <c r="E1" s="116"/>
    </row>
    <row r="2" spans="1:6" ht="20.100000000000001" customHeight="1" x14ac:dyDescent="0.25"/>
    <row r="3" spans="1:6" ht="20.100000000000001" customHeight="1" x14ac:dyDescent="0.25">
      <c r="B3" s="40" t="s">
        <v>469</v>
      </c>
      <c r="C3" s="40"/>
    </row>
    <row r="4" spans="1:6" ht="15.75" x14ac:dyDescent="0.25">
      <c r="B4" s="33" t="s">
        <v>470</v>
      </c>
      <c r="C4" s="33" t="s">
        <v>8</v>
      </c>
    </row>
    <row r="5" spans="1:6" ht="15.75" x14ac:dyDescent="0.25">
      <c r="B5" s="34" t="s">
        <v>22</v>
      </c>
      <c r="C5" s="35">
        <v>457.59999999999991</v>
      </c>
    </row>
    <row r="6" spans="1:6" ht="15.75" x14ac:dyDescent="0.25">
      <c r="B6" s="34" t="s">
        <v>58</v>
      </c>
      <c r="C6" s="35">
        <v>296.78215244</v>
      </c>
    </row>
    <row r="7" spans="1:6" ht="15.75" x14ac:dyDescent="0.25">
      <c r="B7" s="34" t="s">
        <v>17</v>
      </c>
      <c r="C7" s="35">
        <v>143.293992374</v>
      </c>
    </row>
    <row r="8" spans="1:6" ht="15.75" x14ac:dyDescent="0.25">
      <c r="B8" s="34" t="s">
        <v>14</v>
      </c>
      <c r="C8" s="35">
        <v>127.46328083900001</v>
      </c>
    </row>
    <row r="9" spans="1:6" ht="15.75" x14ac:dyDescent="0.25">
      <c r="B9" s="34" t="s">
        <v>60</v>
      </c>
      <c r="C9" s="35">
        <v>90.243630675000006</v>
      </c>
    </row>
    <row r="10" spans="1:6" ht="15.75" x14ac:dyDescent="0.25">
      <c r="B10" s="34" t="s">
        <v>23</v>
      </c>
      <c r="C10" s="35">
        <v>59.310007434240006</v>
      </c>
    </row>
    <row r="11" spans="1:6" ht="15.75" x14ac:dyDescent="0.25">
      <c r="B11" s="34" t="s">
        <v>76</v>
      </c>
      <c r="C11" s="35">
        <v>1174.6930637622399</v>
      </c>
    </row>
    <row r="12" spans="1:6" ht="15.75" x14ac:dyDescent="0.25">
      <c r="B12" s="34"/>
      <c r="C12" s="35"/>
    </row>
    <row r="13" spans="1:6" ht="20.100000000000001" customHeight="1" x14ac:dyDescent="0.25">
      <c r="B13" s="39" t="s">
        <v>471</v>
      </c>
      <c r="C13" s="39"/>
      <c r="D13" s="39"/>
    </row>
    <row r="14" spans="1:6" ht="20.100000000000001" customHeight="1" x14ac:dyDescent="0.35">
      <c r="B14" s="37" t="s">
        <v>78</v>
      </c>
      <c r="C14" s="37" t="s">
        <v>87</v>
      </c>
      <c r="D14" s="37" t="s">
        <v>472</v>
      </c>
    </row>
    <row r="15" spans="1:6" ht="20.100000000000001" customHeight="1" x14ac:dyDescent="0.25">
      <c r="B15" s="33" t="s">
        <v>20</v>
      </c>
      <c r="C15" s="33" t="s">
        <v>97</v>
      </c>
      <c r="D15" s="35">
        <f>IFERROR(GETPIVOTDATA("tCO2e Total (Location)",'Carbon Footprint (22-23)'!$B$4,"GHG protocol scope","Scope 3","Scope 3 category","3 - Business travel"),"N/A")</f>
        <v>99.904974704000011</v>
      </c>
      <c r="F15" s="33"/>
    </row>
    <row r="16" spans="1:6" ht="20.100000000000001" customHeight="1" x14ac:dyDescent="0.25">
      <c r="B16" s="33" t="s">
        <v>20</v>
      </c>
      <c r="C16" s="33" t="s">
        <v>406</v>
      </c>
      <c r="D16" s="35" t="str">
        <f>IFERROR(GETPIVOTDATA("tCO2e Total (Location)",'Carbon Footprint (22-23)'!$B$4,"GHG protocol scope","Scope 3","Scope 3 category","3 - Downstream transportation and distribution"),"N/A")</f>
        <v>N/A</v>
      </c>
      <c r="F16" s="33"/>
    </row>
    <row r="17" spans="2:6" ht="20.100000000000001" customHeight="1" x14ac:dyDescent="0.25">
      <c r="B17" s="33" t="s">
        <v>20</v>
      </c>
      <c r="C17" s="33" t="s">
        <v>99</v>
      </c>
      <c r="D17" s="35">
        <f>IFERROR(GETPIVOTDATA("tCO2e Total (Location)",'Carbon Footprint (22-23)'!$B$4,"GHG protocol scope","Scope 3","Scope 3 category","3 - Employee commuting"),"N/A")</f>
        <v>7.6565974020000001</v>
      </c>
      <c r="F17" s="33"/>
    </row>
    <row r="18" spans="2:6" ht="20.100000000000001" customHeight="1" x14ac:dyDescent="0.25">
      <c r="B18" s="33" t="s">
        <v>20</v>
      </c>
      <c r="C18" s="33" t="s">
        <v>98</v>
      </c>
      <c r="D18" s="35">
        <f>IFERROR(GETPIVOTDATA("tCO2e Total (Location)",'Carbon Footprint (22-23)'!$B$4,"GHG protocol scope","Scope 3","Scope 3 category","3 - Fuel and energy-related activities"),"N/A")</f>
        <v>66.096593920000004</v>
      </c>
      <c r="F18" s="33"/>
    </row>
    <row r="19" spans="2:6" ht="20.100000000000001" customHeight="1" x14ac:dyDescent="0.25">
      <c r="B19" s="33" t="s">
        <v>20</v>
      </c>
      <c r="C19" s="33" t="s">
        <v>95</v>
      </c>
      <c r="D19" s="35">
        <f>IFERROR(GETPIVOTDATA("tCO2e Total (Location)",'Carbon Footprint (22-23)'!$B$4,"GHG protocol scope","Scope 3","Scope 3 category","3 - Purchased goods and services"),"N/A")</f>
        <v>733.16372357824025</v>
      </c>
      <c r="F19" s="33"/>
    </row>
    <row r="20" spans="2:6" ht="20.100000000000001" customHeight="1" x14ac:dyDescent="0.25">
      <c r="B20" s="33" t="s">
        <v>20</v>
      </c>
      <c r="C20" s="33" t="s">
        <v>96</v>
      </c>
      <c r="D20" s="35">
        <f>IFERROR(GETPIVOTDATA("tCO2e Total (Location)",'Carbon Footprint (22-23)'!$B$4,"GHG protocol scope","Scope 3","Scope 3 category","3 - Upstream transportation and distribution"),"N/A")</f>
        <v>296.78215244</v>
      </c>
      <c r="F20" s="33"/>
    </row>
    <row r="21" spans="2:6" ht="20.100000000000001" customHeight="1" x14ac:dyDescent="0.25">
      <c r="B21" s="33" t="s">
        <v>20</v>
      </c>
      <c r="C21" s="33" t="s">
        <v>100</v>
      </c>
      <c r="D21" s="35">
        <f>IFERROR(GETPIVOTDATA("tCO2e Total (Location)",'Carbon Footprint (22-23)'!$B$4,"GHG protocol scope","Scope 3","Scope 3 category","3 - Waste generated in operations"),"N/A")</f>
        <v>1.1143555890000001</v>
      </c>
      <c r="F21" s="33"/>
    </row>
    <row r="22" spans="2:6" ht="20.100000000000001" customHeight="1" x14ac:dyDescent="0.25">
      <c r="B22" s="33" t="s">
        <v>20</v>
      </c>
      <c r="C22" s="33" t="s">
        <v>356</v>
      </c>
      <c r="D22" s="35" t="str">
        <f>IFERROR(GETPIVOTDATA("tCO2e Total (Location)",'Carbon Footprint (22-23)'!$B$4,"GHG protocol scope","Scope 3","Scope 3 category","3 - Capital goods"),"N/A")</f>
        <v>N/A</v>
      </c>
      <c r="F22" s="33"/>
    </row>
    <row r="23" spans="2:6" ht="20.100000000000001" customHeight="1" x14ac:dyDescent="0.25">
      <c r="B23" s="33" t="s">
        <v>20</v>
      </c>
      <c r="C23" s="33" t="s">
        <v>401</v>
      </c>
      <c r="D23" s="35" t="str">
        <f>IFERROR(GETPIVOTDATA("tCO2e Total (Location)",'Carbon Footprint (22-23)'!$B$4,"GHG protocol scope","Scope 3","Scope 3 category","3 - Upstream leased assets"),"N/A")</f>
        <v>N/A</v>
      </c>
      <c r="F23" s="33"/>
    </row>
    <row r="24" spans="2:6" ht="20.100000000000001" customHeight="1" x14ac:dyDescent="0.25">
      <c r="B24" s="33" t="s">
        <v>20</v>
      </c>
      <c r="C24" s="33" t="s">
        <v>408</v>
      </c>
      <c r="D24" s="35" t="str">
        <f>IFERROR(GETPIVOTDATA("tCO2e Total (Location)",'Carbon Footprint (22-23)'!$B$4,"GHG protocol scope","Scope 3","Scope 3 category","3 - Processing of sold products"),"N/A")</f>
        <v>N/A</v>
      </c>
      <c r="F24" s="33"/>
    </row>
    <row r="25" spans="2:6" ht="20.100000000000001" customHeight="1" x14ac:dyDescent="0.25">
      <c r="B25" s="33" t="s">
        <v>20</v>
      </c>
      <c r="C25" s="33" t="s">
        <v>421</v>
      </c>
      <c r="D25" s="35" t="str">
        <f>IFERROR(GETPIVOTDATA("tCO2e Total (Location)",'Carbon Footprint (22-23)'!$B$4,"GHG protocol scope","Scope 3","Scope 3 category","3 - Franchises"),"N/A")</f>
        <v>N/A</v>
      </c>
      <c r="F25" s="33"/>
    </row>
    <row r="26" spans="2:6" ht="20.100000000000001" customHeight="1" x14ac:dyDescent="0.25">
      <c r="B26" s="33" t="s">
        <v>20</v>
      </c>
      <c r="C26" s="33" t="s">
        <v>426</v>
      </c>
      <c r="D26" s="35" t="str">
        <f>IFERROR(GETPIVOTDATA("tCO2e Total (Location)",'Carbon Footprint (22-23)'!$B$4,"GHG protocol scope","Scope 3","Scope 3 category","3 - Investments"),"N/A")</f>
        <v>N/A</v>
      </c>
      <c r="F26" s="33"/>
    </row>
    <row r="27" spans="2:6" ht="20.100000000000001" customHeight="1" x14ac:dyDescent="0.25">
      <c r="B27" s="33" t="s">
        <v>20</v>
      </c>
      <c r="C27" s="33" t="s">
        <v>419</v>
      </c>
      <c r="D27" s="35" t="str">
        <f>IFERROR(GETPIVOTDATA("tCO2e Total (Location)",'Carbon Footprint (22-23)'!$B$4,"GHG protocol scope","Scope 3","Scope 3 category","3 - Downstream leased assets"),"N/A")</f>
        <v>N/A</v>
      </c>
      <c r="F27" s="33"/>
    </row>
    <row r="28" spans="2:6" ht="20.100000000000001" customHeight="1" x14ac:dyDescent="0.25">
      <c r="B28" s="33" t="s">
        <v>20</v>
      </c>
      <c r="C28" s="33" t="s">
        <v>412</v>
      </c>
      <c r="D28" s="35" t="str">
        <f>IFERROR(GETPIVOTDATA("tCO2e Total (Location)",'Carbon Footprint (22-23)'!$B$4,"GHG protocol scope","Scope 3","Scope 3 category","3 - Use of sold products"),"N/A")</f>
        <v>N/A</v>
      </c>
      <c r="F28" s="33"/>
    </row>
    <row r="29" spans="2:6" ht="20.100000000000001" customHeight="1" x14ac:dyDescent="0.25">
      <c r="B29" s="33" t="s">
        <v>20</v>
      </c>
      <c r="C29" s="33" t="s">
        <v>416</v>
      </c>
      <c r="D29" s="35" t="str">
        <f>IFERROR(GETPIVOTDATA("tCO2e Total (Location)",'Carbon Footprint (22-23)'!$B$4,"GHG protocol scope","Scope 3","Scope 3 category","3 - End-of-life treatment of sold products"),"N/A")</f>
        <v>N/A</v>
      </c>
      <c r="F29" s="33"/>
    </row>
    <row r="30" spans="2:6" ht="20.100000000000001" customHeight="1" x14ac:dyDescent="0.25">
      <c r="D30" s="35"/>
    </row>
    <row r="31" spans="2:6" ht="20.100000000000001" customHeight="1" x14ac:dyDescent="0.25">
      <c r="B31" s="39" t="s">
        <v>473</v>
      </c>
      <c r="C31" s="39"/>
      <c r="D31" s="39"/>
    </row>
    <row r="32" spans="2:6" ht="20.100000000000001" customHeight="1" x14ac:dyDescent="0.25">
      <c r="B32" s="37" t="s">
        <v>78</v>
      </c>
      <c r="C32" s="37" t="s">
        <v>87</v>
      </c>
      <c r="D32" s="37" t="s">
        <v>474</v>
      </c>
    </row>
    <row r="33" spans="2:4" ht="20.100000000000001" customHeight="1" x14ac:dyDescent="0.25">
      <c r="B33" s="33" t="str">
        <f>_xlfn.XLOOKUP(C33,tbl_catextract[Category],tbl_catextract[Scope])</f>
        <v>Scope 3</v>
      </c>
      <c r="C33" s="33" t="str" cm="1">
        <f t="array" ref="C33:D47">_xlfn.SORTBY(C15:D29,D15:D29,-1)</f>
        <v>Category 9: Downstream Transportation and Distribution</v>
      </c>
      <c r="D33" s="35" t="str">
        <v>N/A</v>
      </c>
    </row>
    <row r="34" spans="2:4" ht="20.100000000000001" customHeight="1" x14ac:dyDescent="0.25">
      <c r="B34" s="33" t="str">
        <f>_xlfn.XLOOKUP(C34,tbl_catextract[Category],tbl_catextract[Scope])</f>
        <v>Scope 3</v>
      </c>
      <c r="C34" s="33" t="str">
        <v>Category 2: Capital Goods</v>
      </c>
      <c r="D34" s="35" t="str">
        <v>N/A</v>
      </c>
    </row>
    <row r="35" spans="2:4" ht="20.100000000000001" customHeight="1" x14ac:dyDescent="0.25">
      <c r="B35" s="33" t="str">
        <f>_xlfn.XLOOKUP(C35,tbl_catextract[Category],tbl_catextract[Scope])</f>
        <v>Scope 3</v>
      </c>
      <c r="C35" s="33" t="str">
        <v>Category 8: Upstream Leased Assets</v>
      </c>
      <c r="D35" s="35" t="str">
        <v>N/A</v>
      </c>
    </row>
    <row r="36" spans="2:4" ht="20.100000000000001" customHeight="1" x14ac:dyDescent="0.25">
      <c r="B36" s="33" t="str">
        <f>_xlfn.XLOOKUP(C36,tbl_catextract[Category],tbl_catextract[Scope])</f>
        <v>Scope 3</v>
      </c>
      <c r="C36" s="33" t="str">
        <v>Category 10: Processing of Sold Products</v>
      </c>
      <c r="D36" s="35" t="str">
        <v>N/A</v>
      </c>
    </row>
    <row r="37" spans="2:4" ht="20.100000000000001" customHeight="1" x14ac:dyDescent="0.25">
      <c r="B37" s="33" t="str">
        <f>_xlfn.XLOOKUP(C37,tbl_catextract[Category],tbl_catextract[Scope])</f>
        <v>Scope 3</v>
      </c>
      <c r="C37" s="33" t="str">
        <v>Category 14: Franchises</v>
      </c>
      <c r="D37" s="35" t="str">
        <v>N/A</v>
      </c>
    </row>
    <row r="38" spans="2:4" ht="20.100000000000001" customHeight="1" x14ac:dyDescent="0.25">
      <c r="B38" s="33" t="str">
        <f>_xlfn.XLOOKUP(C38,tbl_catextract[Category],tbl_catextract[Scope])</f>
        <v>Scope 3</v>
      </c>
      <c r="C38" s="33" t="str">
        <v>Category 15: Investments</v>
      </c>
      <c r="D38" s="35" t="str">
        <v>N/A</v>
      </c>
    </row>
    <row r="39" spans="2:4" ht="20.100000000000001" customHeight="1" x14ac:dyDescent="0.25">
      <c r="B39" s="33" t="str">
        <f>_xlfn.XLOOKUP(C39,tbl_catextract[Category],tbl_catextract[Scope])</f>
        <v>Scope 3</v>
      </c>
      <c r="C39" s="33" t="str">
        <v>Category 13: Downstream Leased Assets</v>
      </c>
      <c r="D39" s="35" t="str">
        <v>N/A</v>
      </c>
    </row>
    <row r="40" spans="2:4" ht="20.100000000000001" customHeight="1" x14ac:dyDescent="0.25">
      <c r="B40" s="33" t="str">
        <f>_xlfn.XLOOKUP(C40,tbl_catextract[Category],tbl_catextract[Scope])</f>
        <v>Scope 3</v>
      </c>
      <c r="C40" s="33" t="str">
        <v>Category 11: Use of Sold Products</v>
      </c>
      <c r="D40" s="35" t="str">
        <v>N/A</v>
      </c>
    </row>
    <row r="41" spans="2:4" ht="20.100000000000001" customHeight="1" x14ac:dyDescent="0.25">
      <c r="B41" s="33" t="str">
        <f>_xlfn.XLOOKUP(C41,tbl_catextract[Category],tbl_catextract[Scope])</f>
        <v>Scope 3</v>
      </c>
      <c r="C41" s="33" t="str">
        <v>Category 12: End-of-Life Treatment of Sold Products</v>
      </c>
      <c r="D41" s="35" t="str">
        <v>N/A</v>
      </c>
    </row>
    <row r="42" spans="2:4" ht="20.100000000000001" customHeight="1" x14ac:dyDescent="0.25">
      <c r="B42" s="33" t="str">
        <f>_xlfn.XLOOKUP(C42,tbl_catextract[Category],tbl_catextract[Scope])</f>
        <v>Scope 3</v>
      </c>
      <c r="C42" s="33" t="str">
        <v>Category 1: Purchased Goods &amp; Services</v>
      </c>
      <c r="D42" s="35">
        <v>733.16372357824025</v>
      </c>
    </row>
    <row r="43" spans="2:4" ht="20.100000000000001" customHeight="1" x14ac:dyDescent="0.25">
      <c r="B43" s="33" t="str">
        <f>_xlfn.XLOOKUP(C43,tbl_catextract[Category],tbl_catextract[Scope])</f>
        <v>Scope 3</v>
      </c>
      <c r="C43" s="33" t="str">
        <v>Category 4: Upstream Transportation &amp; Distribution</v>
      </c>
      <c r="D43" s="35">
        <v>296.78215244</v>
      </c>
    </row>
    <row r="44" spans="2:4" ht="20.100000000000001" customHeight="1" x14ac:dyDescent="0.25">
      <c r="B44" s="33" t="str">
        <f>_xlfn.XLOOKUP(C44,tbl_catextract[Category],tbl_catextract[Scope])</f>
        <v>Scope 3</v>
      </c>
      <c r="C44" s="33" t="str">
        <v>Category 6: Business Travel</v>
      </c>
      <c r="D44" s="35">
        <v>99.904974704000011</v>
      </c>
    </row>
    <row r="45" spans="2:4" ht="20.100000000000001" customHeight="1" x14ac:dyDescent="0.25">
      <c r="B45" s="33" t="str">
        <f>_xlfn.XLOOKUP(C45,tbl_catextract[Category],tbl_catextract[Scope])</f>
        <v>Scope 3</v>
      </c>
      <c r="C45" s="33" t="str">
        <v>Category 3: Fuel and Energy-Related Activities</v>
      </c>
      <c r="D45" s="35">
        <v>66.096593920000004</v>
      </c>
    </row>
    <row r="46" spans="2:4" ht="20.100000000000001" customHeight="1" x14ac:dyDescent="0.25">
      <c r="B46" s="33" t="str">
        <f>_xlfn.XLOOKUP(C46,tbl_catextract[Category],tbl_catextract[Scope])</f>
        <v>Scope 3</v>
      </c>
      <c r="C46" s="33" t="str">
        <v>Category 7: Employee Commuting (incl. Homeworking)</v>
      </c>
      <c r="D46" s="35">
        <v>7.6565974020000001</v>
      </c>
    </row>
    <row r="47" spans="2:4" ht="20.100000000000001" customHeight="1" x14ac:dyDescent="0.25">
      <c r="B47" s="33" t="str">
        <f>_xlfn.XLOOKUP(C47,tbl_catextract[Category],tbl_catextract[Scope])</f>
        <v>Scope 3</v>
      </c>
      <c r="C47" s="33" t="str">
        <v>Category 5: Waste Generated in Operations</v>
      </c>
      <c r="D47" s="35">
        <v>1.1143555890000001</v>
      </c>
    </row>
    <row r="48" spans="2:4" ht="20.100000000000001" customHeight="1" x14ac:dyDescent="0.25"/>
    <row r="49" spans="2:4" ht="20.100000000000001" customHeight="1" x14ac:dyDescent="0.25">
      <c r="B49" s="39" t="s">
        <v>475</v>
      </c>
    </row>
    <row r="50" spans="2:4" ht="20.100000000000001" customHeight="1" x14ac:dyDescent="0.25">
      <c r="B50" s="87" t="s">
        <v>87</v>
      </c>
      <c r="C50" s="87" t="s">
        <v>476</v>
      </c>
      <c r="D50" s="32"/>
    </row>
    <row r="51" spans="2:4" ht="20.100000000000001" customHeight="1" x14ac:dyDescent="0.25">
      <c r="B51" s="33" t="s">
        <v>477</v>
      </c>
      <c r="C51" s="86">
        <v>0.01</v>
      </c>
      <c r="D51" s="32"/>
    </row>
    <row r="52" spans="2:4" ht="20.100000000000001" customHeight="1" x14ac:dyDescent="0.25">
      <c r="B52" s="33" t="s">
        <v>332</v>
      </c>
      <c r="C52" s="86">
        <v>0.05</v>
      </c>
      <c r="D52" s="32"/>
    </row>
    <row r="53" spans="2:4" ht="20.100000000000001" customHeight="1" x14ac:dyDescent="0.25">
      <c r="B53" s="33" t="s">
        <v>478</v>
      </c>
      <c r="C53" s="86">
        <v>0.1</v>
      </c>
      <c r="D53" s="32"/>
    </row>
    <row r="54" spans="2:4" ht="20.100000000000001" customHeight="1" x14ac:dyDescent="0.25">
      <c r="B54" s="33" t="s">
        <v>348</v>
      </c>
      <c r="C54" s="86">
        <v>0.25</v>
      </c>
      <c r="D54" s="32"/>
    </row>
    <row r="55" spans="2:4" ht="20.100000000000001" customHeight="1" x14ac:dyDescent="0.25">
      <c r="B55" s="33" t="s">
        <v>317</v>
      </c>
      <c r="C55" s="86">
        <v>0.5</v>
      </c>
      <c r="D55" s="32"/>
    </row>
    <row r="56" spans="2:4" ht="20.100000000000001" customHeight="1" x14ac:dyDescent="0.25">
      <c r="B56" s="33" t="s">
        <v>380</v>
      </c>
      <c r="C56" s="86">
        <v>0.75</v>
      </c>
      <c r="D56" s="32"/>
    </row>
    <row r="57" spans="2:4" ht="20.100000000000001" customHeight="1" x14ac:dyDescent="0.25">
      <c r="B57" s="33" t="s">
        <v>479</v>
      </c>
      <c r="C57" s="86">
        <v>0.9</v>
      </c>
      <c r="D57" s="32"/>
    </row>
    <row r="58" spans="2:4" ht="20.100000000000001" customHeight="1" x14ac:dyDescent="0.25"/>
    <row r="59" spans="2:4" ht="20.100000000000001" customHeight="1" x14ac:dyDescent="0.25"/>
    <row r="60" spans="2:4" ht="20.100000000000001" customHeight="1" x14ac:dyDescent="0.25"/>
    <row r="61" spans="2:4" ht="20.100000000000001" customHeight="1" x14ac:dyDescent="0.25"/>
    <row r="62" spans="2:4" ht="20.100000000000001" customHeight="1" x14ac:dyDescent="0.25"/>
    <row r="63" spans="2:4" ht="20.100000000000001" customHeight="1" x14ac:dyDescent="0.25"/>
    <row r="64" spans="2:4" ht="20.100000000000001" customHeight="1" x14ac:dyDescent="0.25"/>
  </sheetData>
  <mergeCells count="1">
    <mergeCell ref="A1:E1"/>
  </mergeCells>
  <phoneticPr fontId="13" type="noConversion"/>
  <pageMargins left="0.7" right="0.7" top="0.75" bottom="0.75" header="0.3" footer="0.3"/>
  <pageSetup paperSize="9" orientation="portrait" r:id="rId2"/>
  <legacyDrawing r:id="rId3"/>
  <tableParts count="2">
    <tablePart r:id="rId4"/>
    <tablePart r:id="rId5"/>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5165C0-AE2C-40E7-A011-A9C4EA2A9307}">
  <sheetPr codeName="Sheet13">
    <tabColor rgb="FFFBD7AF"/>
  </sheetPr>
  <dimension ref="A1:C147"/>
  <sheetViews>
    <sheetView zoomScale="85" zoomScaleNormal="85" workbookViewId="0">
      <selection activeCell="K11" sqref="K11"/>
    </sheetView>
  </sheetViews>
  <sheetFormatPr defaultColWidth="8.85546875" defaultRowHeight="20.100000000000001" customHeight="1" x14ac:dyDescent="0.25"/>
  <cols>
    <col min="1" max="1" width="13.28515625" style="33" bestFit="1" customWidth="1"/>
    <col min="2" max="2" width="22.7109375" style="35" bestFit="1" customWidth="1"/>
    <col min="3" max="4" width="8.85546875" style="33" customWidth="1"/>
    <col min="5" max="16384" width="8.85546875" style="33"/>
  </cols>
  <sheetData>
    <row r="1" spans="1:3" ht="20.100000000000001" customHeight="1" x14ac:dyDescent="0.25">
      <c r="A1" s="39" t="s">
        <v>468</v>
      </c>
      <c r="B1" s="39"/>
      <c r="C1" s="39"/>
    </row>
    <row r="2" spans="1:3" ht="20.100000000000001" customHeight="1" x14ac:dyDescent="0.25">
      <c r="A2" s="36"/>
      <c r="B2" s="36"/>
      <c r="C2" s="36"/>
    </row>
    <row r="4" spans="1:3" ht="20.100000000000001" customHeight="1" x14ac:dyDescent="0.25">
      <c r="A4" s="40" t="s">
        <v>480</v>
      </c>
      <c r="B4" s="40"/>
    </row>
    <row r="5" spans="1:3" ht="15" x14ac:dyDescent="0.25">
      <c r="A5" s="33" t="s">
        <v>3</v>
      </c>
      <c r="B5" s="33" t="s">
        <v>4</v>
      </c>
    </row>
    <row r="6" spans="1:3" ht="15" x14ac:dyDescent="0.25">
      <c r="A6" s="33" t="s">
        <v>5</v>
      </c>
      <c r="B6" s="33" t="s">
        <v>4</v>
      </c>
    </row>
    <row r="8" spans="1:3" ht="15" x14ac:dyDescent="0.25">
      <c r="A8" s="33" t="s">
        <v>470</v>
      </c>
      <c r="B8" s="35" t="s">
        <v>481</v>
      </c>
    </row>
    <row r="9" spans="1:3" ht="15" x14ac:dyDescent="0.25">
      <c r="A9" s="34" t="s">
        <v>76</v>
      </c>
    </row>
    <row r="10" spans="1:3" ht="15" x14ac:dyDescent="0.25">
      <c r="A10"/>
      <c r="B10"/>
    </row>
    <row r="11" spans="1:3" ht="15" x14ac:dyDescent="0.25">
      <c r="A11"/>
      <c r="B11"/>
    </row>
    <row r="12" spans="1:3" ht="15" x14ac:dyDescent="0.25">
      <c r="A12"/>
      <c r="B12"/>
    </row>
    <row r="13" spans="1:3" ht="15" x14ac:dyDescent="0.25">
      <c r="A13"/>
      <c r="B13"/>
    </row>
    <row r="14" spans="1:3" ht="15" x14ac:dyDescent="0.25">
      <c r="A14"/>
      <c r="B14"/>
    </row>
    <row r="15" spans="1:3" ht="15" x14ac:dyDescent="0.25">
      <c r="A15"/>
      <c r="B15"/>
    </row>
    <row r="16" spans="1:3" ht="15" x14ac:dyDescent="0.25">
      <c r="A16"/>
      <c r="B16"/>
    </row>
    <row r="17" spans="1:2" ht="15" x14ac:dyDescent="0.25">
      <c r="A17"/>
      <c r="B17"/>
    </row>
    <row r="18" spans="1:2" ht="15" x14ac:dyDescent="0.25">
      <c r="A18"/>
      <c r="B18"/>
    </row>
    <row r="19" spans="1:2" ht="15" x14ac:dyDescent="0.25">
      <c r="A19"/>
      <c r="B19"/>
    </row>
    <row r="20" spans="1:2" ht="15" x14ac:dyDescent="0.25">
      <c r="A20"/>
      <c r="B20"/>
    </row>
    <row r="21" spans="1:2" ht="15" x14ac:dyDescent="0.25">
      <c r="A21"/>
      <c r="B21"/>
    </row>
    <row r="22" spans="1:2" ht="15" x14ac:dyDescent="0.25">
      <c r="A22"/>
      <c r="B22"/>
    </row>
    <row r="23" spans="1:2" ht="15" x14ac:dyDescent="0.25">
      <c r="A23"/>
      <c r="B23"/>
    </row>
    <row r="24" spans="1:2" ht="15" x14ac:dyDescent="0.25">
      <c r="A24"/>
      <c r="B24"/>
    </row>
    <row r="25" spans="1:2" ht="15" x14ac:dyDescent="0.25">
      <c r="A25"/>
      <c r="B25"/>
    </row>
    <row r="26" spans="1:2" ht="15" x14ac:dyDescent="0.25">
      <c r="A26"/>
      <c r="B26"/>
    </row>
    <row r="27" spans="1:2" ht="15" x14ac:dyDescent="0.25">
      <c r="A27"/>
      <c r="B27"/>
    </row>
    <row r="28" spans="1:2" ht="15" x14ac:dyDescent="0.25">
      <c r="A28"/>
      <c r="B28"/>
    </row>
    <row r="29" spans="1:2" ht="15" x14ac:dyDescent="0.25">
      <c r="A29"/>
      <c r="B29"/>
    </row>
    <row r="30" spans="1:2" ht="15" x14ac:dyDescent="0.25">
      <c r="A30"/>
      <c r="B30"/>
    </row>
    <row r="31" spans="1:2" ht="15" x14ac:dyDescent="0.25">
      <c r="A31"/>
      <c r="B31"/>
    </row>
    <row r="32" spans="1:2" ht="15" x14ac:dyDescent="0.25">
      <c r="A32"/>
      <c r="B32"/>
    </row>
    <row r="33" spans="1:2" ht="15" x14ac:dyDescent="0.25">
      <c r="A33"/>
      <c r="B33"/>
    </row>
    <row r="34" spans="1:2" ht="15" x14ac:dyDescent="0.25">
      <c r="A34"/>
      <c r="B34"/>
    </row>
    <row r="35" spans="1:2" ht="15" x14ac:dyDescent="0.25">
      <c r="A35"/>
      <c r="B35"/>
    </row>
    <row r="36" spans="1:2" ht="15" x14ac:dyDescent="0.25">
      <c r="A36"/>
      <c r="B36"/>
    </row>
    <row r="37" spans="1:2" ht="15" x14ac:dyDescent="0.25">
      <c r="A37"/>
      <c r="B37"/>
    </row>
    <row r="38" spans="1:2" ht="15" x14ac:dyDescent="0.25">
      <c r="A38"/>
      <c r="B38"/>
    </row>
    <row r="39" spans="1:2" ht="15" x14ac:dyDescent="0.25">
      <c r="A39"/>
      <c r="B39"/>
    </row>
    <row r="40" spans="1:2" ht="15" x14ac:dyDescent="0.25">
      <c r="A40"/>
      <c r="B40"/>
    </row>
    <row r="41" spans="1:2" ht="15" x14ac:dyDescent="0.25">
      <c r="A41"/>
      <c r="B41"/>
    </row>
    <row r="42" spans="1:2" ht="15" x14ac:dyDescent="0.25">
      <c r="A42"/>
      <c r="B42"/>
    </row>
    <row r="43" spans="1:2" ht="15" x14ac:dyDescent="0.25">
      <c r="A43"/>
      <c r="B43"/>
    </row>
    <row r="44" spans="1:2" ht="15" x14ac:dyDescent="0.25">
      <c r="A44"/>
      <c r="B44"/>
    </row>
    <row r="45" spans="1:2" ht="15" x14ac:dyDescent="0.25">
      <c r="A45"/>
      <c r="B45"/>
    </row>
    <row r="46" spans="1:2" ht="15" x14ac:dyDescent="0.25">
      <c r="A46"/>
      <c r="B46"/>
    </row>
    <row r="47" spans="1:2" ht="15" x14ac:dyDescent="0.25">
      <c r="A47"/>
      <c r="B47"/>
    </row>
    <row r="48" spans="1:2" ht="15" x14ac:dyDescent="0.25">
      <c r="A48"/>
      <c r="B48"/>
    </row>
    <row r="49" spans="1:2" ht="15" x14ac:dyDescent="0.25">
      <c r="A49"/>
      <c r="B49"/>
    </row>
    <row r="50" spans="1:2" ht="15" x14ac:dyDescent="0.25">
      <c r="A50"/>
      <c r="B50"/>
    </row>
    <row r="51" spans="1:2" ht="15" x14ac:dyDescent="0.25">
      <c r="A51"/>
      <c r="B51"/>
    </row>
    <row r="52" spans="1:2" ht="15" x14ac:dyDescent="0.25">
      <c r="A52"/>
      <c r="B52"/>
    </row>
    <row r="53" spans="1:2" ht="15" x14ac:dyDescent="0.25">
      <c r="A53"/>
      <c r="B53"/>
    </row>
    <row r="54" spans="1:2" ht="15" x14ac:dyDescent="0.25">
      <c r="A54"/>
      <c r="B54"/>
    </row>
    <row r="55" spans="1:2" ht="15" x14ac:dyDescent="0.25">
      <c r="A55"/>
      <c r="B55"/>
    </row>
    <row r="56" spans="1:2" ht="15" x14ac:dyDescent="0.25">
      <c r="A56"/>
      <c r="B56"/>
    </row>
    <row r="57" spans="1:2" ht="15" x14ac:dyDescent="0.25">
      <c r="A57"/>
      <c r="B57"/>
    </row>
    <row r="58" spans="1:2" ht="15" x14ac:dyDescent="0.25">
      <c r="A58"/>
      <c r="B58"/>
    </row>
    <row r="59" spans="1:2" ht="15" x14ac:dyDescent="0.25">
      <c r="A59"/>
      <c r="B59"/>
    </row>
    <row r="60" spans="1:2" ht="15" x14ac:dyDescent="0.25">
      <c r="A60"/>
      <c r="B60"/>
    </row>
    <row r="61" spans="1:2" ht="15" x14ac:dyDescent="0.25">
      <c r="A61"/>
      <c r="B61"/>
    </row>
    <row r="62" spans="1:2" ht="15" x14ac:dyDescent="0.25">
      <c r="A62"/>
      <c r="B62"/>
    </row>
    <row r="63" spans="1:2" ht="15" x14ac:dyDescent="0.25">
      <c r="A63"/>
      <c r="B63"/>
    </row>
    <row r="64" spans="1:2" ht="15" x14ac:dyDescent="0.25">
      <c r="A64"/>
      <c r="B64"/>
    </row>
    <row r="65" spans="1:2" ht="15" x14ac:dyDescent="0.25">
      <c r="A65"/>
      <c r="B65"/>
    </row>
    <row r="66" spans="1:2" ht="15" x14ac:dyDescent="0.25">
      <c r="A66"/>
      <c r="B66"/>
    </row>
    <row r="67" spans="1:2" ht="15" x14ac:dyDescent="0.25">
      <c r="A67"/>
      <c r="B67"/>
    </row>
    <row r="68" spans="1:2" ht="15" x14ac:dyDescent="0.25">
      <c r="A68"/>
      <c r="B68"/>
    </row>
    <row r="69" spans="1:2" ht="15" x14ac:dyDescent="0.25">
      <c r="A69"/>
      <c r="B69"/>
    </row>
    <row r="70" spans="1:2" ht="15" x14ac:dyDescent="0.25">
      <c r="A70"/>
      <c r="B70"/>
    </row>
    <row r="71" spans="1:2" ht="15" x14ac:dyDescent="0.25">
      <c r="A71"/>
      <c r="B71"/>
    </row>
    <row r="72" spans="1:2" ht="15" x14ac:dyDescent="0.25">
      <c r="A72"/>
      <c r="B72"/>
    </row>
    <row r="73" spans="1:2" ht="15" x14ac:dyDescent="0.25">
      <c r="A73"/>
      <c r="B73"/>
    </row>
    <row r="74" spans="1:2" ht="15" x14ac:dyDescent="0.25">
      <c r="A74"/>
      <c r="B74"/>
    </row>
    <row r="75" spans="1:2" ht="15" x14ac:dyDescent="0.25">
      <c r="A75"/>
      <c r="B75"/>
    </row>
    <row r="76" spans="1:2" ht="15" x14ac:dyDescent="0.25">
      <c r="A76"/>
      <c r="B76"/>
    </row>
    <row r="77" spans="1:2" ht="15" x14ac:dyDescent="0.25">
      <c r="A77"/>
      <c r="B77"/>
    </row>
    <row r="78" spans="1:2" ht="15" x14ac:dyDescent="0.25">
      <c r="A78"/>
      <c r="B78"/>
    </row>
    <row r="79" spans="1:2" ht="15" x14ac:dyDescent="0.25">
      <c r="A79"/>
      <c r="B79"/>
    </row>
    <row r="80" spans="1:2" ht="15" x14ac:dyDescent="0.25">
      <c r="A80"/>
      <c r="B80"/>
    </row>
    <row r="81" spans="1:2" ht="15" x14ac:dyDescent="0.25">
      <c r="A81"/>
      <c r="B81"/>
    </row>
    <row r="82" spans="1:2" ht="15" x14ac:dyDescent="0.25">
      <c r="A82"/>
      <c r="B82"/>
    </row>
    <row r="83" spans="1:2" ht="15" x14ac:dyDescent="0.25">
      <c r="A83"/>
      <c r="B83"/>
    </row>
    <row r="84" spans="1:2" ht="15" x14ac:dyDescent="0.25">
      <c r="A84"/>
      <c r="B84"/>
    </row>
    <row r="85" spans="1:2" ht="15" x14ac:dyDescent="0.25">
      <c r="A85"/>
      <c r="B85"/>
    </row>
    <row r="86" spans="1:2" ht="15" x14ac:dyDescent="0.25">
      <c r="A86"/>
      <c r="B86"/>
    </row>
    <row r="87" spans="1:2" ht="15" x14ac:dyDescent="0.25">
      <c r="A87"/>
      <c r="B87"/>
    </row>
    <row r="88" spans="1:2" ht="15" x14ac:dyDescent="0.25">
      <c r="A88"/>
      <c r="B88"/>
    </row>
    <row r="89" spans="1:2" ht="15" x14ac:dyDescent="0.25">
      <c r="A89"/>
      <c r="B89"/>
    </row>
    <row r="90" spans="1:2" ht="15" x14ac:dyDescent="0.25">
      <c r="A90"/>
      <c r="B90"/>
    </row>
    <row r="91" spans="1:2" ht="15" x14ac:dyDescent="0.25">
      <c r="A91"/>
      <c r="B91"/>
    </row>
    <row r="92" spans="1:2" ht="15" x14ac:dyDescent="0.25">
      <c r="A92"/>
      <c r="B92"/>
    </row>
    <row r="93" spans="1:2" ht="15" x14ac:dyDescent="0.25">
      <c r="A93"/>
      <c r="B93"/>
    </row>
    <row r="94" spans="1:2" ht="15" x14ac:dyDescent="0.25">
      <c r="A94"/>
      <c r="B94"/>
    </row>
    <row r="95" spans="1:2" ht="15" x14ac:dyDescent="0.25">
      <c r="A95"/>
      <c r="B95"/>
    </row>
    <row r="96" spans="1:2" ht="15" x14ac:dyDescent="0.25">
      <c r="A96"/>
      <c r="B96"/>
    </row>
    <row r="97" spans="1:2" ht="15" x14ac:dyDescent="0.25">
      <c r="A97"/>
      <c r="B97"/>
    </row>
    <row r="98" spans="1:2" ht="15" x14ac:dyDescent="0.25">
      <c r="A98"/>
      <c r="B98"/>
    </row>
    <row r="99" spans="1:2" ht="15" x14ac:dyDescent="0.25">
      <c r="A99"/>
      <c r="B99"/>
    </row>
    <row r="100" spans="1:2" ht="15" x14ac:dyDescent="0.25">
      <c r="A100"/>
      <c r="B100"/>
    </row>
    <row r="101" spans="1:2" ht="15" x14ac:dyDescent="0.25">
      <c r="A101"/>
      <c r="B101"/>
    </row>
    <row r="102" spans="1:2" ht="15" x14ac:dyDescent="0.25">
      <c r="A102"/>
      <c r="B102"/>
    </row>
    <row r="103" spans="1:2" ht="15" x14ac:dyDescent="0.25">
      <c r="A103"/>
      <c r="B103"/>
    </row>
    <row r="104" spans="1:2" ht="15" x14ac:dyDescent="0.25">
      <c r="A104"/>
      <c r="B104"/>
    </row>
    <row r="105" spans="1:2" ht="15" x14ac:dyDescent="0.25">
      <c r="A105"/>
      <c r="B105"/>
    </row>
    <row r="106" spans="1:2" ht="15" x14ac:dyDescent="0.25">
      <c r="A106"/>
      <c r="B106"/>
    </row>
    <row r="107" spans="1:2" ht="15" x14ac:dyDescent="0.25">
      <c r="A107"/>
      <c r="B107"/>
    </row>
    <row r="108" spans="1:2" ht="15" x14ac:dyDescent="0.25">
      <c r="A108"/>
      <c r="B108"/>
    </row>
    <row r="109" spans="1:2" ht="15" x14ac:dyDescent="0.25">
      <c r="A109"/>
      <c r="B109"/>
    </row>
    <row r="110" spans="1:2" ht="15" x14ac:dyDescent="0.25">
      <c r="A110"/>
      <c r="B110"/>
    </row>
    <row r="111" spans="1:2" ht="15" x14ac:dyDescent="0.25">
      <c r="A111"/>
      <c r="B111"/>
    </row>
    <row r="112" spans="1:2" ht="15" x14ac:dyDescent="0.25">
      <c r="A112"/>
      <c r="B112"/>
    </row>
    <row r="113" spans="1:2" ht="15" x14ac:dyDescent="0.25">
      <c r="A113"/>
      <c r="B113"/>
    </row>
    <row r="114" spans="1:2" ht="15" x14ac:dyDescent="0.25">
      <c r="A114"/>
      <c r="B114"/>
    </row>
    <row r="115" spans="1:2" ht="15" x14ac:dyDescent="0.25">
      <c r="A115"/>
      <c r="B115"/>
    </row>
    <row r="116" spans="1:2" ht="15" x14ac:dyDescent="0.25">
      <c r="A116"/>
      <c r="B116"/>
    </row>
    <row r="117" spans="1:2" ht="15" x14ac:dyDescent="0.25">
      <c r="A117"/>
      <c r="B117"/>
    </row>
    <row r="118" spans="1:2" ht="15" x14ac:dyDescent="0.25">
      <c r="A118"/>
      <c r="B118"/>
    </row>
    <row r="119" spans="1:2" ht="15" x14ac:dyDescent="0.25">
      <c r="A119"/>
      <c r="B119"/>
    </row>
    <row r="120" spans="1:2" ht="15" x14ac:dyDescent="0.25">
      <c r="A120"/>
      <c r="B120"/>
    </row>
    <row r="121" spans="1:2" ht="15" x14ac:dyDescent="0.25">
      <c r="A121"/>
      <c r="B121"/>
    </row>
    <row r="122" spans="1:2" ht="15" x14ac:dyDescent="0.25">
      <c r="A122"/>
      <c r="B122"/>
    </row>
    <row r="123" spans="1:2" ht="15" x14ac:dyDescent="0.25">
      <c r="A123"/>
      <c r="B123"/>
    </row>
    <row r="124" spans="1:2" ht="15" x14ac:dyDescent="0.25">
      <c r="A124"/>
      <c r="B124"/>
    </row>
    <row r="125" spans="1:2" ht="15" x14ac:dyDescent="0.25">
      <c r="A125"/>
      <c r="B125"/>
    </row>
    <row r="126" spans="1:2" ht="15" x14ac:dyDescent="0.25">
      <c r="A126"/>
      <c r="B126"/>
    </row>
    <row r="127" spans="1:2" ht="15" x14ac:dyDescent="0.25">
      <c r="A127"/>
      <c r="B127"/>
    </row>
    <row r="128" spans="1:2" ht="15" x14ac:dyDescent="0.25">
      <c r="A128"/>
      <c r="B128"/>
    </row>
    <row r="129" spans="1:2" ht="15" x14ac:dyDescent="0.25">
      <c r="A129"/>
      <c r="B129"/>
    </row>
    <row r="130" spans="1:2" ht="15" x14ac:dyDescent="0.25">
      <c r="A130"/>
      <c r="B130"/>
    </row>
    <row r="131" spans="1:2" ht="15" x14ac:dyDescent="0.25">
      <c r="A131"/>
      <c r="B131"/>
    </row>
    <row r="132" spans="1:2" ht="15" x14ac:dyDescent="0.25">
      <c r="A132"/>
      <c r="B132"/>
    </row>
    <row r="133" spans="1:2" ht="15" x14ac:dyDescent="0.25">
      <c r="A133"/>
      <c r="B133"/>
    </row>
    <row r="134" spans="1:2" ht="15" x14ac:dyDescent="0.25">
      <c r="A134"/>
      <c r="B134"/>
    </row>
    <row r="135" spans="1:2" ht="15" x14ac:dyDescent="0.25">
      <c r="A135"/>
      <c r="B135"/>
    </row>
    <row r="136" spans="1:2" ht="15" x14ac:dyDescent="0.25">
      <c r="A136"/>
      <c r="B136"/>
    </row>
    <row r="137" spans="1:2" ht="15" x14ac:dyDescent="0.25">
      <c r="A137"/>
      <c r="B137"/>
    </row>
    <row r="138" spans="1:2" ht="15" x14ac:dyDescent="0.25">
      <c r="A138"/>
      <c r="B138"/>
    </row>
    <row r="139" spans="1:2" ht="15" x14ac:dyDescent="0.25">
      <c r="A139"/>
      <c r="B139"/>
    </row>
    <row r="140" spans="1:2" ht="15" x14ac:dyDescent="0.25">
      <c r="A140"/>
      <c r="B140"/>
    </row>
    <row r="141" spans="1:2" ht="15" x14ac:dyDescent="0.25">
      <c r="A141"/>
      <c r="B141"/>
    </row>
    <row r="142" spans="1:2" ht="15" x14ac:dyDescent="0.25">
      <c r="A142"/>
      <c r="B142"/>
    </row>
    <row r="143" spans="1:2" ht="15" x14ac:dyDescent="0.25">
      <c r="A143"/>
      <c r="B143"/>
    </row>
    <row r="144" spans="1:2" ht="15" x14ac:dyDescent="0.25">
      <c r="A144"/>
      <c r="B144"/>
    </row>
    <row r="145" spans="1:2" ht="15" x14ac:dyDescent="0.25">
      <c r="A145"/>
      <c r="B145"/>
    </row>
    <row r="146" spans="1:2" ht="15" x14ac:dyDescent="0.25">
      <c r="A146"/>
      <c r="B146"/>
    </row>
    <row r="147" spans="1:2" ht="15" x14ac:dyDescent="0.25">
      <c r="A147"/>
      <c r="B147"/>
    </row>
  </sheetData>
  <dataConsolidate/>
  <pageMargins left="0.7" right="0.7" top="0.75" bottom="0.75" header="0.3" footer="0.3"/>
  <pageSetup paperSize="9" orientation="portrait"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E2B707CCE3B9D46A9F58757F8E6B6BD" ma:contentTypeVersion="16" ma:contentTypeDescription="Create a new document." ma:contentTypeScope="" ma:versionID="cbbd71226d6c0b2b7e0950ead38ac23d">
  <xsd:schema xmlns:xsd="http://www.w3.org/2001/XMLSchema" xmlns:xs="http://www.w3.org/2001/XMLSchema" xmlns:p="http://schemas.microsoft.com/office/2006/metadata/properties" xmlns:ns2="7bfd86ed-e312-4d72-b4fa-3d476673b046" xmlns:ns3="ad3e2122-d9e7-432f-83f4-c301cb9f3f6d" targetNamespace="http://schemas.microsoft.com/office/2006/metadata/properties" ma:root="true" ma:fieldsID="43fe1b9d388288b1c765818cc9c86969" ns2:_="" ns3:_="">
    <xsd:import namespace="7bfd86ed-e312-4d72-b4fa-3d476673b046"/>
    <xsd:import namespace="ad3e2122-d9e7-432f-83f4-c301cb9f3f6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MediaServiceLocation" minOccurs="0"/>
                <xsd:element ref="ns2:lcf76f155ced4ddcb4097134ff3c332f" minOccurs="0"/>
                <xsd:element ref="ns3:TaxCatchAll" minOccurs="0"/>
                <xsd:element ref="ns2:MediaServiceOCR"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bfd86ed-e312-4d72-b4fa-3d476673b04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Location" ma:index="16" nillable="true" ma:displayName="Location" ma:indexed="true" ma:internalName="MediaServiceLocation"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c13df9d5-7dfe-46d8-a9f8-49190123de80"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d3e2122-d9e7-432f-83f4-c301cb9f3f6d"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df29ca1c-2ddf-498e-a22b-b38376286e5a}" ma:internalName="TaxCatchAll" ma:showField="CatchAllData" ma:web="ad3e2122-d9e7-432f-83f4-c301cb9f3f6d">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ad3e2122-d9e7-432f-83f4-c301cb9f3f6d" xsi:nil="true"/>
    <lcf76f155ced4ddcb4097134ff3c332f xmlns="7bfd86ed-e312-4d72-b4fa-3d476673b04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32D65D3-53C6-4BA5-B8FA-6A6B075ADD9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bfd86ed-e312-4d72-b4fa-3d476673b046"/>
    <ds:schemaRef ds:uri="ad3e2122-d9e7-432f-83f4-c301cb9f3f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4080504-C662-4001-B942-7F1DF9B8FA02}">
  <ds:schemaRefs>
    <ds:schemaRef ds:uri="http://schemas.microsoft.com/sharepoint/v3/contenttype/forms"/>
  </ds:schemaRefs>
</ds:datastoreItem>
</file>

<file path=customXml/itemProps3.xml><?xml version="1.0" encoding="utf-8"?>
<ds:datastoreItem xmlns:ds="http://schemas.openxmlformats.org/officeDocument/2006/customXml" ds:itemID="{0B7CD78A-EB49-4CE0-8386-151FB4C3E4A8}">
  <ds:schemaRefs>
    <ds:schemaRef ds:uri="http://schemas.microsoft.com/office/2006/metadata/properties"/>
    <ds:schemaRef ds:uri="http://schemas.microsoft.com/office/infopath/2007/PartnerControls"/>
    <ds:schemaRef ds:uri="ad3e2122-d9e7-432f-83f4-c301cb9f3f6d"/>
    <ds:schemaRef ds:uri="7bfd86ed-e312-4d72-b4fa-3d476673b04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6</vt:i4>
      </vt:variant>
    </vt:vector>
  </HeadingPairs>
  <TitlesOfParts>
    <vt:vector size="16" baseType="lpstr">
      <vt:lpstr>Report Cover</vt:lpstr>
      <vt:lpstr>Carbon Footprint (22-23)</vt:lpstr>
      <vt:lpstr>Report Summary (Table) (22-23)</vt:lpstr>
      <vt:lpstr>Report Summary (Figure) (22-23)</vt:lpstr>
      <vt:lpstr>GHG Inventory (22-23)</vt:lpstr>
      <vt:lpstr>Carbon Footprint Review</vt:lpstr>
      <vt:lpstr>Methodology Statement</vt:lpstr>
      <vt:lpstr>Pivot (Top 5)</vt:lpstr>
      <vt:lpstr>Pivot (Purchasing)</vt:lpstr>
      <vt:lpstr>Pivot (Resource Graph)</vt:lpstr>
      <vt:lpstr>FGas</vt:lpstr>
      <vt:lpstr>OtherFuels</vt:lpstr>
      <vt:lpstr>OwnedVehicles</vt:lpstr>
      <vt:lpstr>'Carbon Footprint (22-23)'!Print_Area</vt:lpstr>
      <vt:lpstr>'Report Summary (Figure) (22-23)'!Print_Area</vt:lpstr>
      <vt:lpstr>'Report Summary (Table) (22-23)'!Print_Area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Nathan Bennett</dc:creator>
  <cp:keywords/>
  <dc:description/>
  <cp:lastModifiedBy>George Dowding</cp:lastModifiedBy>
  <cp:revision/>
  <dcterms:created xsi:type="dcterms:W3CDTF">2022-06-01T10:01:58Z</dcterms:created>
  <dcterms:modified xsi:type="dcterms:W3CDTF">2025-12-12T14:22:51Z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0x0101002E2B707CCE3B9D46A9F58757F8E6B6BD</vt:lpwstr>
  </property>
  <property fmtid="{D5CDD505-2E9C-101B-9397-08002B2CF9AE}" pid="3" name="MediaServiceImageTags">
    <vt:lpwstr/>
  </property>
</Properties>
</file>